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7485" activeTab="7"/>
  </bookViews>
  <sheets>
    <sheet name="รวม" sheetId="1" r:id="rId1"/>
    <sheet name="พ.ย. 53" sheetId="2" r:id="rId2"/>
    <sheet name="ธ.ค. 53" sheetId="3" r:id="rId3"/>
    <sheet name="มกราคม 54" sheetId="4" r:id="rId4"/>
    <sheet name="กุมภาพันธ์ 54" sheetId="5" r:id="rId5"/>
    <sheet name="มี.ค. 54" sheetId="6" r:id="rId6"/>
    <sheet name="เม.ย. 54" sheetId="7" r:id="rId7"/>
    <sheet name="เบิกรายกลุ่มงาน" sheetId="8" r:id="rId8"/>
  </sheets>
  <definedNames>
    <definedName name="_xlnm.Print_Titles" localSheetId="7">'เบิกรายกลุ่มงาน'!$3:$3</definedName>
    <definedName name="_xlnm.Print_Titles" localSheetId="1">'พ.ย. 53'!$4:$4</definedName>
    <definedName name="_xlnm.Print_Titles" localSheetId="5">'มี.ค. 54'!$4:$4</definedName>
    <definedName name="_xlnm.Print_Titles" localSheetId="0">'รวม'!$4:$4</definedName>
  </definedNames>
  <calcPr fullCalcOnLoad="1"/>
</workbook>
</file>

<file path=xl/sharedStrings.xml><?xml version="1.0" encoding="utf-8"?>
<sst xmlns="http://schemas.openxmlformats.org/spreadsheetml/2006/main" count="489" uniqueCount="221">
  <si>
    <t>สรุปโครงการที่เบิกจ่ายแล้ว ปีงบประมาณ พ.ศ. 2554</t>
  </si>
  <si>
    <t>ณ วันที่ 30 พ.ย. 2553</t>
  </si>
  <si>
    <t>ลำดับ</t>
  </si>
  <si>
    <t>ชื่อโครงการ</t>
  </si>
  <si>
    <t>กลุ่มงาน/ฝ่าย</t>
  </si>
  <si>
    <t>จำนวนเงินที่เบิก</t>
  </si>
  <si>
    <t>ผู้เบิก</t>
  </si>
  <si>
    <t>หมายเหตุ</t>
  </si>
  <si>
    <t>นิเทศนักศึกษา</t>
  </si>
  <si>
    <t>อ.หทัยรัตน์  ไชยวุฒิ</t>
  </si>
  <si>
    <t>อ.ทิติยา กาวิละ</t>
  </si>
  <si>
    <t>อ.ทรัพย์ทรวง  จอมพงษ์</t>
  </si>
  <si>
    <t>โครงการจัดการเรียนการสอนวิชาการพยาบาลมารดาทารกและการผดุงครรภ์สำหรับนักศึกษาชั้นปีที่ 3</t>
  </si>
  <si>
    <t>อ.ดลฤดี  เพชรขว้าง</t>
  </si>
  <si>
    <t>อ.ชุลีพร  ภูโสภา</t>
  </si>
  <si>
    <t>โครงการ พัฒนาศักยภาพของอาจารย์ด้านการวิจัยตามแผน ปีงบประมาณ 2553</t>
  </si>
  <si>
    <t>อ.สุระพรรณ  พนมฤทธิ์</t>
  </si>
  <si>
    <t>ค่าสอนพิเศษ เดือน ต.ค. 53 นักศึกษาชั้นปี 1 รุ่นที่ 21</t>
  </si>
  <si>
    <t>อ.สมัยพร   อาขาล</t>
  </si>
  <si>
    <t>ค่าสอนพิเศษ เดือน ต.ค. 53 นักศึกษาชั้นปี 2 รุ่นที่ 20</t>
  </si>
  <si>
    <t>ค่าสอนพิเศษ เดือน ต.ค. นักศึกษาชั้นปีที่ 3 รุ่นที่ 19</t>
  </si>
  <si>
    <t>โครงการสอบวัดความรู้รวบยอดของนักศึกษาปีการศึกษา 2553</t>
  </si>
  <si>
    <t xml:space="preserve">โครงการหมวกขาวสัมพันธ์ ครั้งที่ 9 </t>
  </si>
  <si>
    <t>อ.จรรยา  แก้วใจบุญ</t>
  </si>
  <si>
    <t>อ.นันทิกา อนันต์ชัยพัทธนา</t>
  </si>
  <si>
    <t>โครงการเพิ่มประสบการณ์ระบบการจัดการความเสี่ยงฯ (ซ้อมแผนอัคคีภัย)</t>
  </si>
  <si>
    <t>อ.เฉลิมพรรณ์  เมฆลอย</t>
  </si>
  <si>
    <t>โครงการอบรมหลักสูตรผู้ประเมินคุณภาพการศึกษาภายใน</t>
  </si>
  <si>
    <t>อ.พร  บุญมี</t>
  </si>
  <si>
    <t>โครงการพัฒนาการเรียนการสอนที่เปิดโอกาสให้บุคคล องค์กรและชุมชนภายนอก มีส่วนร่วมจัดการเรียนการสอน</t>
  </si>
  <si>
    <t>อ.ภัครัมภา  โนใจ</t>
  </si>
  <si>
    <t>เงินยืม</t>
  </si>
  <si>
    <t>โครงการผ่อนพักตระหนักรู้</t>
  </si>
  <si>
    <t>อ.นงนุช  ปัญจธรรมเจริญ</t>
  </si>
  <si>
    <t>โครงการวิเคราะห์ตนเอง</t>
  </si>
  <si>
    <t>โครงการเผยแพร่และแลกเปลี่ยนเรียนรู้เกี่ยวกับคุณธรรมจริยธรรม</t>
  </si>
  <si>
    <t>ณ วันที่ 30 ธ.ค. 2553</t>
  </si>
  <si>
    <t>โครงการบรรยายและแลกเปลี่ยนวิชาการกับผู้เชียวชาญ</t>
  </si>
  <si>
    <t>อ.พิมพิมล วงศ์ไชยา</t>
  </si>
  <si>
    <t>อ.เกศินี การสมพจน์</t>
  </si>
  <si>
    <t>ค่าตอบแทนปฎิบัตงานนอกเวลาโครงการฝึกภาคปฏิบัติการวิชาการพยาบาลมารดาทารกและการผดุงครรรภ์ 1</t>
  </si>
  <si>
    <t>โครงการจัดการเรียนการสอนวิชาการพยาบาลมารดาทารกและการผดุงครรภ์ 2 สำหรับนักศึกษาชั้นปีที่ 3 ภาคเรียน 2</t>
  </si>
  <si>
    <t>ค่าสอนพิเศษ นักศึกษาชั้นปีที่ 4 รุ่น 18 เดือน พ.ย. 53</t>
  </si>
  <si>
    <t>อ.สมัยพร  อาขาล</t>
  </si>
  <si>
    <t>ค่าสอนพิเศษ นักศึกษาชั้นปีที่ 1 รุ่น 21 เดือน พ.ย. 53</t>
  </si>
  <si>
    <t>ค่าสอนพิเศษ นักศึกษาชั้นปีที่ 3 รุ่น 19 เดือน พ.ย. 53</t>
  </si>
  <si>
    <t>โครงการแลกเปลี่ยนภาษาและวัฒนธรรม</t>
  </si>
  <si>
    <t>ณ วันที่ 31 มกราคม 2554</t>
  </si>
  <si>
    <t>โครงการกิจกรรมการพัฒนาฯ คุณภาพภายใน (15.1)</t>
  </si>
  <si>
    <t>โครงการกิจกรรมประกวด Good Pratice ระดับวิทยาลัย</t>
  </si>
  <si>
    <t>โครงการกิจกรรมประกวด Good Pratice ระดับสถาบัน</t>
  </si>
  <si>
    <t>โครงการจัดทำข้อสอบเครือข่าย</t>
  </si>
  <si>
    <t xml:space="preserve">อ.ปัณณธร  </t>
  </si>
  <si>
    <t>โครงการฝึกปฏิบัติวิชากบุคคลที่มีปํญหาทางจิต</t>
  </si>
  <si>
    <t>อ.ชุลีพร</t>
  </si>
  <si>
    <t>โครงการฝึกปฏิบัติวิชาการพยาบาลมารดาทารก 1,2</t>
  </si>
  <si>
    <t>อ.วรินทร์ธร</t>
  </si>
  <si>
    <t>โครงการพัฒนาบัณฑิตที่พึงประสงค์ผ่านกิจกรรม</t>
  </si>
  <si>
    <t>อ.หทัยรัตน์ ไชยวุฒิ</t>
  </si>
  <si>
    <t>โครงการส่งเสริมคุณภาพชีวิตผู้ป่วยจิตเวชเรื้อรังและครอบครัว</t>
  </si>
  <si>
    <t>อ.นันทิกา</t>
  </si>
  <si>
    <t>โครงการส่งเสริมสุขภาพผู้สูงอายุฯ</t>
  </si>
  <si>
    <t>อ.สิริสุดา</t>
  </si>
  <si>
    <t>ค่าสอนพิเศษ</t>
  </si>
  <si>
    <t>นิเทศ</t>
  </si>
  <si>
    <t>อ.สุรางคนา</t>
  </si>
  <si>
    <t>อ.ทิติยา</t>
  </si>
  <si>
    <t>อ.สมัยพร</t>
  </si>
  <si>
    <t>ค่าเดินทางของอาจารย์พิเศษ</t>
  </si>
  <si>
    <t>ค่าตอบแทนครูพี่เลี้ยง</t>
  </si>
  <si>
    <t>อ.สมศรี ทาทาน</t>
  </si>
  <si>
    <t>อ.วาสนา</t>
  </si>
  <si>
    <t>ค่าครุภัณฑ์สำนักงาน (ปรับปรุงห้องโสตฯ หอประชุมเอื้องคำ)</t>
  </si>
  <si>
    <t>โครงการศึกษาดูงานห้องปฏิบัติการการเรียนการสอนพยาบาล</t>
  </si>
  <si>
    <t>ณ วันที่ 28 กุมภาพันธ์  2554</t>
  </si>
  <si>
    <t>โครงการบูรณาการการบริการวิชาการกับวิชาการพยาบาลบุคคลที่มีปัญหาสุขภาพ 3 สมองใสวัยทอง ไตรมาส 2/2554</t>
  </si>
  <si>
    <t>โครงการสัมมนาวิชาการการรณรงค์การป้องกันโรคเอดส์ ในวันเอดส์โลก</t>
  </si>
  <si>
    <t xml:space="preserve">อ.พินทอง  </t>
  </si>
  <si>
    <t>โครงการครอบครัวสุขสันต์สายสัมพันธ์พ่อแม่ลูกในงานวันเด็กแห่งชาติ</t>
  </si>
  <si>
    <t>โครงการหลักสูตรเสริมทักษะด้านการดูแลผู้ติดเชื้อเอชไอวี เอดส์สำหรับนักศึกษา</t>
  </si>
  <si>
    <t>โครงการบูรณาการบริการวิชาการกับวิชาการพยาบาลบุคคลที่มีปัญหาสุขภาพ 1,2 การประเมินภาวะสุขภาพและคัดกรองผู้สูงอายุ</t>
  </si>
  <si>
    <t>โครงการพัฒนาสู่เกณฑ์การวัดคุณภาพการบริหารจัดการภาครัฐ</t>
  </si>
  <si>
    <t>อ.หทัยรัตน์  บรรณากิจ</t>
  </si>
  <si>
    <t>กิจกรรมพัฒนาคุณภาพระดับฝ่ายและหน่วยงานสนับสนุน</t>
  </si>
  <si>
    <t>โครงการสนับสนุนการเผยแพร่ผลงานวิจัยหรืองานสร้างสรรค์ระดับชาติและนานาชาติ</t>
  </si>
  <si>
    <t>อ.วิจิตรา</t>
  </si>
  <si>
    <t>โครงการประชุมระดมความคิดเห็นต่อการพัฒนาศักยภาพพยาบาลเวชปฏิบัติ</t>
  </si>
  <si>
    <t>อ.พงศ์พัชรา</t>
  </si>
  <si>
    <t>อ.จรรยา</t>
  </si>
  <si>
    <t>อ.เกศินี</t>
  </si>
  <si>
    <t>ณ วันที่ 31 มีนาคม  2554</t>
  </si>
  <si>
    <t>โครงการกิจกรรมประกวด Good Practice ระดับ สบช.</t>
  </si>
  <si>
    <t>กิจกรรมการพัฒนาระบบและกลไกการให้ความรู้และทักษะด้านการประกันคุณภาพแก่นักศึกษา</t>
  </si>
  <si>
    <t>อ.พงศ์พัชรา  พรหมเผ่า</t>
  </si>
  <si>
    <t>โครงการพัฒนาการประชาสัมพันธ์เชิงรุก ของวิทยาลัยพยาบาลบรมราชชนนี พะเยา</t>
  </si>
  <si>
    <t>อ.ศักดิกร  สุวรรณเจริญ</t>
  </si>
  <si>
    <t>โครงการฝึกภาคปฏิบัติรายวิชาบุคคลที่มีปัญหาทางจิต (ช่วงที่ 2)</t>
  </si>
  <si>
    <t>อ.ชุลีพร ภูโสภา</t>
  </si>
  <si>
    <t>โครการขยับกายสบายชีวา สไตล์ล้านนา</t>
  </si>
  <si>
    <t>อ.ลักษณา  ไทยประเสริฐ</t>
  </si>
  <si>
    <t>โครงการการประชุมคณะกรรมการประกันคุณภาพการศึกษาสถาบัน (15.3)</t>
  </si>
  <si>
    <t>โครงการจัดการความรู้ประสบการณ์การจัดการเรียนการสอนตามแนวคิดการดูแลด้วยห้วใจความเป็นมนุษย์ สาธารณสุขแนวใหม่</t>
  </si>
  <si>
    <t>อ.พัชรบูรณ์  ศรีวิชัย</t>
  </si>
  <si>
    <t>โครงการฝึกภาคปฏิบัติการพยาบาลครอบครัวและชุมชน 2</t>
  </si>
  <si>
    <t>อ.จันทร์จิรา  อินจีน</t>
  </si>
  <si>
    <t>โครงการฝึกภาคปฏิบัติวิชาบริหารการพยาบาล</t>
  </si>
  <si>
    <t>โครงการฝึกภาคปฏิบัติวิชาปฏิบัติการพยาบาลบุคคลที่มีปัญหาสุขภาพ 3</t>
  </si>
  <si>
    <t>โครงการฝึกภาคปฏิบัติวิชาการรักษาพยาบาลเบื้องต้น</t>
  </si>
  <si>
    <t>โครงการฝึกภาคปฏิบัติวิชาการพยาบาลมารดาทารกและผดุงครรภ์ 1,2</t>
  </si>
  <si>
    <t>อ.ทิติยา  กาวิละ</t>
  </si>
  <si>
    <t>ค่าสอนพิเศษ นศ.ปี 4 เดือน ม.ค. 54</t>
  </si>
  <si>
    <t>ค่าสอนพิเศษ นศ.ปี 3 เดือน ก.พ. 54</t>
  </si>
  <si>
    <t>วิชา ป.ปัญหา 2</t>
  </si>
  <si>
    <t>วิชา ป.มารดาทารก 1,2</t>
  </si>
  <si>
    <t>ค่าสอนพิเศษ นศ.ปี 3 เดือน มี.ค. 54</t>
  </si>
  <si>
    <t>วิชา ป.ปัญหาสุขภาพ 2</t>
  </si>
  <si>
    <t>อ.สิริสุดา  เตชะวิเศษ</t>
  </si>
  <si>
    <t>โครงการกิจกรรพัฒนาฯคุณภาพภายใน (15.1)</t>
  </si>
  <si>
    <t>เบิกเพิ่มจากเงินยืม</t>
  </si>
  <si>
    <t>อ.สุรางคนา  ไชยรินคำ</t>
  </si>
  <si>
    <t>อ.วรินทร์ธร (อ.จรรยา)</t>
  </si>
  <si>
    <t>อ.วาสนา  กันคำ</t>
  </si>
  <si>
    <t>ณ วันที่ 30 เมษายน  2554</t>
  </si>
  <si>
    <t>โครงการฝึกภาคปฏิบัติรายวิชาบุคคลที่มีปัญหาทางจิต</t>
  </si>
  <si>
    <t>นางสาวชุลีพร  ภูโสภา</t>
  </si>
  <si>
    <t>โครงการจัดการความรู้ประสบการณ์การจัดการเรียนการสอนตามแนวคิดการดูแลด้วยหัวใจความเป็นมนุษย์สาธารณสุขแนวใหม่</t>
  </si>
  <si>
    <t>นางพัชรบูรณ์  ศรีวิชัย</t>
  </si>
  <si>
    <t>โครงการส่งเสริมให้นักศึกษาร่วมกิจกรรมการประชุมวิชาการหรือนำเสนอผลงานวิชาการในที่ประชุมระหว่างสถาบันหรือที่ประชุมระดับชาติหรือนานาชาติประจำปีการศึกษา 2553</t>
  </si>
  <si>
    <t>นางสาววรัญญากรณ์  โนใจ</t>
  </si>
  <si>
    <t xml:space="preserve">ค่าสอนพิเศษ </t>
  </si>
  <si>
    <t>โครงการส่งเสริมสุขภาพผู้สูงอายุ</t>
  </si>
  <si>
    <t>นางสิริสุดา เตชะวิเศษ</t>
  </si>
  <si>
    <t>โครงการกิจกรรมการพัฒนาระบบและกลไกการให้ความรู้และทักษะด้านการประกันคุณภาพแก่นักศึกษา</t>
  </si>
  <si>
    <t>นางสาวพงศ์พัชรา  พรหมเผ่า</t>
  </si>
  <si>
    <t>โครงการพัฒนาคุณธรรมจริยธรรมและเจตคติที่ดี (ปฏิบัติธรรมนักศึกษาชั้นปีที่ 4)</t>
  </si>
  <si>
    <t>นางสาวนันทิกา  อนันต์ชัยพัทธนา</t>
  </si>
  <si>
    <t>โครงการควบคุมกำกับแผนงานและโครงการปีงบประมาณ 2554</t>
  </si>
  <si>
    <t>นายประดิษฐ์  ชาลีเครือ</t>
  </si>
  <si>
    <t>โครงการกีฬาเชื่อมสัมพันธ์สถาบันอุดมศึกษาเชียงราย-พะเยา</t>
  </si>
  <si>
    <t>นางสาวหทัยรัตน์  บรรณากิจ</t>
  </si>
  <si>
    <t>โครงการฝึกภาคปฏิบัติการพยาบาลมารดาทารกและผดุงครรภ์ 1,2</t>
  </si>
  <si>
    <t>นางสาววรินทร์ธร  ภัทราพิริยนันท์</t>
  </si>
  <si>
    <t>วันที่ 1 ตุลาคม 2553 ถึงวันที่ 31 พฤษภาคม  2554</t>
  </si>
  <si>
    <t>ค่าใช้จ่ายในการเดินทางไปราชการอาจารย์พิเศษ</t>
  </si>
  <si>
    <t>โครงการจัดการเรียนการสอนวิชาการพยาบาลมารดาทารกและการผดุงครรภ์ นศ.ปี 3</t>
  </si>
  <si>
    <t>โครงการพัฒนาศักยภาพของอาจารย์ด้านการวิจัย ตามแผนปีงบประมาณ 2553</t>
  </si>
  <si>
    <t>อ.สุระพรรณ พนมฤทธิ์</t>
  </si>
  <si>
    <t>อ.จรรยา แก้วใจบุญ</t>
  </si>
  <si>
    <t>โครงการฝึกภาคปฏิบัติการวิชาการพยาบาลมารดาทารกและการผดุงครรภ์ 1 (ค่าตอบแทนปฏิบัติงานนอกเวลาราชการ) นศ.ปี 2</t>
  </si>
  <si>
    <t xml:space="preserve">โครงการศึกษาดูงานห้องปฏิบัติการการเรียนการสอนพยาบาล </t>
  </si>
  <si>
    <t>อ.สุรางคนา ไชยรินคำ</t>
  </si>
  <si>
    <t xml:space="preserve">โครงการาบูรณาการการบริการวิชาการกับวิชาการพยาบาลบุคคลที่มีปัญหาสุขภาพ 3 สมองใสวัยทอง </t>
  </si>
  <si>
    <t>อ.สิริสุดา เตชะวิเศษ</t>
  </si>
  <si>
    <t>โครงการสัมมนาวิชาการการรณรงค์การป้องกันโรคเอดส์</t>
  </si>
  <si>
    <t>อ.พินทอง ปินใจ</t>
  </si>
  <si>
    <t>โครงการหลักสูตรเสริมทักษะด้านการดูแลผู้ติดเชื้อ เอชไอวี/เอดส์ สำหรับนักศึกษา</t>
  </si>
  <si>
    <t>อ.ปัณณธร ชัชวรัตน์</t>
  </si>
  <si>
    <t>โครงการบูรณาการบริการวิชาการกับวิชาการพยาบาลบุคคลที่มีปัญหาสุขภาพ 1,2 การประเมินภาวะสุขภาพและคัดกรองโรคผู้สูงอายุ</t>
  </si>
  <si>
    <t>โครงการนิเทศการฝึกภาคปฏิบัตินักศึกษาชั้นปีที่ 3 วิชาปฏิบัติการพยาบาลมารดาทารกและผดุงครรภ์</t>
  </si>
  <si>
    <t>โครงการพัฒนาคุณธรรมจริยธรรมและเจตคติที่ดี (โครงการปฏิบัติธรรมนักศึกษาพยาบาลปีที่ 4)</t>
  </si>
  <si>
    <t>อ.ประดิษฐ์ ชาลีเครือ</t>
  </si>
  <si>
    <t>โครงการการจัดการเรียนการสอนวิชากายวิภาคศาสตร์และสรีระวิทยา 2</t>
  </si>
  <si>
    <t>อ.วิจิตรา ปัญญาชัย</t>
  </si>
  <si>
    <t>โครงการฝึกภาคปฏิบัติวิชาการพยาบาลบุคคลที่มีปัญหาทางจิต นศ.ปี 3 (ภาคใต้ 5 ราย)</t>
  </si>
  <si>
    <t>อ.เฉลิมพรรณ์ เมฆลอย</t>
  </si>
  <si>
    <t>โครงการพัฒนาการเรียนการสอนที่เปิดโอกาสให้บุคคล องค์กร และชุมชนภายนอกมีส่วนร่วมจัดการเรียนการสอน</t>
  </si>
  <si>
    <t>อ.วรัญญากรณ์ โนใจ</t>
  </si>
  <si>
    <t>อ.นงนุช ปัญจธรรมเจริญ</t>
  </si>
  <si>
    <t>โครงการบรรยายและแลกเปลี่ยนวิชาการกับผู้เชี่ยวชาญ</t>
  </si>
  <si>
    <t>เงินยืม ครบกำหนด 9 ม.ค. 54</t>
  </si>
  <si>
    <t>โครงการแลกเปลี่ยนภาษาวัฒนธรรม</t>
  </si>
  <si>
    <t>เงินยืม ครบกำหนด 21 ม.ค. 54</t>
  </si>
  <si>
    <t>โครงการกิจกรรมการพัฒนาฯคุณภาพภายใน (15.1)</t>
  </si>
  <si>
    <t>อ.พร บุญมี</t>
  </si>
  <si>
    <t>โครงการกิจกรรมประกวด Good Pratice ระดับวิทยาลัย (15.9)</t>
  </si>
  <si>
    <t>โครงการกิจกรรมประกวด Good Pratice ระดับสถาบัน (15.10)</t>
  </si>
  <si>
    <t>โครงการฝึกปฏิบัติรายวิชาบุคคลที่มีปัญหาทางจิต</t>
  </si>
  <si>
    <t>เงินยืม ครบกำหนด 4 มี.ค. 54</t>
  </si>
  <si>
    <t>โครงการพัฒนาสู่เกณฑ์การวัดคุณภาพการบริหารจัดการภาครัฐ กิจกรรมการพัฒนาคุณภาพระดับฝ่ายและหน่วยงานสายสนับสนุน</t>
  </si>
  <si>
    <t>อ.หทัยรัตน์ บรรณากิจ</t>
  </si>
  <si>
    <t>โครงการสนับสนุนการเผยแพร่ผลงานวิจัยหรืองานสร้างสรรค์ระดับชาติและนานาชาติไตรมาส 1-2</t>
  </si>
  <si>
    <t>อ.พงศ์พัชรา พรหมเผ่า</t>
  </si>
  <si>
    <t>โครงการพัฒนาการประชาสัมพันธ์เชิงรุก</t>
  </si>
  <si>
    <t>อ.ศักดิกร สุวรรณเจริญ</t>
  </si>
  <si>
    <t>โครงการขยับกายสบายชีวา สไตล์ล้านนา</t>
  </si>
  <si>
    <t>อ.ลักษณา ไทยประเสริฐ</t>
  </si>
  <si>
    <t>โครงการประชุมคณะกรรมการประกันคุณภาพการศึกษาของสถาบัน (15.3)</t>
  </si>
  <si>
    <t>อ.พัชรบูรณ์ ศรีวิชัย</t>
  </si>
  <si>
    <t>เงินยืม ครบกำหนด 28 เม.ย. 54</t>
  </si>
  <si>
    <t>โครงการฝึกปฏิบัติ โรงพยาบาลเชียงคำ</t>
  </si>
  <si>
    <t>โครงการฝึกภาคปฏิบัติวิชาการรักษาพยาบาลเบื้องต้น นศ.ปี 4 (ภาคใต้)</t>
  </si>
  <si>
    <t>โครงการฝึกภาคปฏิบัติวิชาการพยาบาลบุคคลที่มีปัญหา 3 นศ.ปี 4 (ภาคใต้)</t>
  </si>
  <si>
    <t xml:space="preserve">โครงการอบรมเวชปฏิบัติรุ่นที่ 6 </t>
  </si>
  <si>
    <t>เบิกสัปดาห์ที่ 1-7</t>
  </si>
  <si>
    <t>โครงการตลาดนัดความดีฯ</t>
  </si>
  <si>
    <t>เงินนอกงบประมาณ</t>
  </si>
  <si>
    <t>กลุ่มงานบริหาร</t>
  </si>
  <si>
    <t>กลุ่มวิชาการ</t>
  </si>
  <si>
    <t>กลุ่มบริการวิชาการ</t>
  </si>
  <si>
    <t>งานวิจัย</t>
  </si>
  <si>
    <t>กลุ่มกิจการนักศึกษา</t>
  </si>
  <si>
    <t>กลุ่มงานยุทธ์</t>
  </si>
  <si>
    <t>รวมทั้งหมด</t>
  </si>
  <si>
    <t>โครงการบรรยายและแลกเปลี่ยนวิชาการ</t>
  </si>
  <si>
    <t>โครงการจัดการเรียนการสอนวิชาการรักษาพยาบาลเบื้องต้น</t>
  </si>
  <si>
    <t>กิจกรรมพัฒนารบบและกลไกการประกันคุณภาพการสึกษา</t>
  </si>
  <si>
    <t>กิจกรรมการประกันคุณภาพการศึกษาภายในระดับวิทยาลัย</t>
  </si>
  <si>
    <t>กิจกรรมการประกันคุณภาพการศึกษาภายในระดับ สบช.</t>
  </si>
  <si>
    <t>โครงการพัฒนาอัตตลักษณ์นักศึกษาพยาบาลผู้ติดเชื้อเอดส์</t>
  </si>
  <si>
    <t>โครงการฝึกวิชาการพยาบาลมารดาและทารก1</t>
  </si>
  <si>
    <t>โครงการพัฒนาบัณฑิตให้สอบใบอนุญาติประกอบวิชาชีพ</t>
  </si>
  <si>
    <t>โครงการเผยแพร่ผลงานวิจัย</t>
  </si>
  <si>
    <t>โครงการฝึกปฏิบัติการพยาบาลมารดาทารกและการผดุงครรภ์1</t>
  </si>
  <si>
    <t>ค่าเดินทางประสานแผนวิชาการพยาบาลมารดาทารกและผดุงครรภ์ 2</t>
  </si>
  <si>
    <t>โครงการให้ความรู้ในชุมชนบูรณาการวิชาการการสร้างเสริมสุขภาพและป้องกันการเจ็บป่วยปี54</t>
  </si>
  <si>
    <t>ค่าเดินทางประสานแผนฝุกการรักษาโรคเบื้องต้น</t>
  </si>
  <si>
    <t>ค่าเดินทางประสานแผนวิชาการพยาบาลมารดาทารกปี4</t>
  </si>
  <si>
    <t>ค่าเดินทางประสานแผนวิชาการพยาบาลบุคคลที่มีปัญหา3</t>
  </si>
  <si>
    <t>สรุปโครงการที่เบิกจ่ายแล้ว ปีงบประมาณ พ.ศ. 2554   ณ  30  มิ.ย. 54</t>
  </si>
  <si>
    <t>วางแผนการใช้งบประมาณ</t>
  </si>
  <si>
    <t>ร้อยละการเบิกจ่ายเทียบกับแผน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</si>
</sst>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8">
    <font>
      <sz val="10"/>
      <name val="Arial"/>
      <family val="0"/>
    </font>
    <font>
      <sz val="16"/>
      <name val="EucrosiaUPC"/>
      <family val="1"/>
    </font>
    <font>
      <sz val="8"/>
      <name val="Arial"/>
      <family val="0"/>
    </font>
    <font>
      <b/>
      <sz val="16"/>
      <name val="EucrosiaUPC"/>
      <family val="1"/>
    </font>
    <font>
      <sz val="11"/>
      <color indexed="8"/>
      <name val="Browallia New"/>
      <family val="2"/>
    </font>
    <font>
      <sz val="11"/>
      <color indexed="9"/>
      <name val="Browallia New"/>
      <family val="2"/>
    </font>
    <font>
      <b/>
      <sz val="11"/>
      <color indexed="52"/>
      <name val="Browallia New"/>
      <family val="2"/>
    </font>
    <font>
      <sz val="11"/>
      <color indexed="10"/>
      <name val="Browallia New"/>
      <family val="2"/>
    </font>
    <font>
      <i/>
      <sz val="11"/>
      <color indexed="23"/>
      <name val="Browallia New"/>
      <family val="2"/>
    </font>
    <font>
      <b/>
      <sz val="18"/>
      <color indexed="56"/>
      <name val="Browallia New"/>
      <family val="2"/>
    </font>
    <font>
      <b/>
      <sz val="11"/>
      <color indexed="9"/>
      <name val="Browallia New"/>
      <family val="2"/>
    </font>
    <font>
      <sz val="11"/>
      <color indexed="52"/>
      <name val="Browallia New"/>
      <family val="2"/>
    </font>
    <font>
      <sz val="11"/>
      <color indexed="17"/>
      <name val="Browallia New"/>
      <family val="2"/>
    </font>
    <font>
      <sz val="11"/>
      <color indexed="62"/>
      <name val="Browallia New"/>
      <family val="2"/>
    </font>
    <font>
      <sz val="11"/>
      <color indexed="60"/>
      <name val="Browallia New"/>
      <family val="2"/>
    </font>
    <font>
      <b/>
      <sz val="11"/>
      <color indexed="8"/>
      <name val="Browallia New"/>
      <family val="2"/>
    </font>
    <font>
      <sz val="11"/>
      <color indexed="20"/>
      <name val="Browallia New"/>
      <family val="2"/>
    </font>
    <font>
      <b/>
      <sz val="11"/>
      <color indexed="63"/>
      <name val="Browallia New"/>
      <family val="2"/>
    </font>
    <font>
      <b/>
      <sz val="15"/>
      <color indexed="56"/>
      <name val="Browallia New"/>
      <family val="2"/>
    </font>
    <font>
      <b/>
      <sz val="13"/>
      <color indexed="56"/>
      <name val="Browallia New"/>
      <family val="2"/>
    </font>
    <font>
      <b/>
      <sz val="11"/>
      <color indexed="56"/>
      <name val="Browallia New"/>
      <family val="2"/>
    </font>
    <font>
      <sz val="14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6"/>
      <color indexed="10"/>
      <name val="Browallia New"/>
      <family val="2"/>
    </font>
    <font>
      <sz val="18"/>
      <name val="Browallia New"/>
      <family val="2"/>
    </font>
    <font>
      <b/>
      <sz val="18"/>
      <name val="Browallia New"/>
      <family val="2"/>
    </font>
    <font>
      <sz val="14"/>
      <color indexed="10"/>
      <name val="Browallia New"/>
      <family val="2"/>
    </font>
    <font>
      <sz val="18"/>
      <color indexed="10"/>
      <name val="Browallia New"/>
      <family val="2"/>
    </font>
    <font>
      <b/>
      <sz val="18"/>
      <color indexed="10"/>
      <name val="Browallia New"/>
      <family val="2"/>
    </font>
    <font>
      <b/>
      <sz val="20"/>
      <name val="Browallia New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b/>
      <sz val="11"/>
      <color rgb="FFFA7D00"/>
      <name val="Constantia"/>
      <family val="2"/>
    </font>
    <font>
      <sz val="11"/>
      <color rgb="FFFF000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onstantia"/>
      <family val="2"/>
    </font>
    <font>
      <b/>
      <sz val="11"/>
      <color theme="0"/>
      <name val="Constantia"/>
      <family val="2"/>
    </font>
    <font>
      <sz val="11"/>
      <color rgb="FFFA7D00"/>
      <name val="Constantia"/>
      <family val="2"/>
    </font>
    <font>
      <sz val="11"/>
      <color rgb="FF006100"/>
      <name val="Constantia"/>
      <family val="2"/>
    </font>
    <font>
      <sz val="11"/>
      <color rgb="FF3F3F76"/>
      <name val="Constantia"/>
      <family val="2"/>
    </font>
    <font>
      <sz val="11"/>
      <color rgb="FF9C6500"/>
      <name val="Constantia"/>
      <family val="2"/>
    </font>
    <font>
      <b/>
      <sz val="11"/>
      <color theme="1"/>
      <name val="Constantia"/>
      <family val="2"/>
    </font>
    <font>
      <sz val="11"/>
      <color rgb="FF9C0006"/>
      <name val="Constantia"/>
      <family val="2"/>
    </font>
    <font>
      <b/>
      <sz val="11"/>
      <color rgb="FF3F3F3F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4"/>
      <name val="Constantia"/>
      <family val="2"/>
    </font>
    <font>
      <sz val="16"/>
      <name val="Constantia"/>
      <family val="2"/>
    </font>
    <font>
      <b/>
      <sz val="16"/>
      <name val="Constantia"/>
      <family val="2"/>
    </font>
    <font>
      <sz val="16"/>
      <color rgb="FFFF0000"/>
      <name val="Constantia"/>
      <family val="2"/>
    </font>
    <font>
      <sz val="18"/>
      <name val="Constantia"/>
      <family val="2"/>
    </font>
    <font>
      <b/>
      <sz val="18"/>
      <name val="Constantia"/>
      <family val="2"/>
    </font>
    <font>
      <sz val="14"/>
      <color rgb="FFFF0000"/>
      <name val="Constantia"/>
      <family val="2"/>
    </font>
    <font>
      <sz val="18"/>
      <color rgb="FFFF0000"/>
      <name val="Constantia"/>
      <family val="2"/>
    </font>
    <font>
      <b/>
      <sz val="18"/>
      <color rgb="FFFF0000"/>
      <name val="Constantia"/>
      <family val="2"/>
    </font>
    <font>
      <b/>
      <sz val="20"/>
      <name val="Constant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43" fontId="1" fillId="0" borderId="11" xfId="36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12" xfId="36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43" fontId="1" fillId="0" borderId="14" xfId="36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6" xfId="36" applyFont="1" applyBorder="1" applyAlignment="1">
      <alignment/>
    </xf>
    <xf numFmtId="43" fontId="1" fillId="0" borderId="17" xfId="36" applyFont="1" applyBorder="1" applyAlignment="1">
      <alignment vertical="center" wrapText="1"/>
    </xf>
    <xf numFmtId="43" fontId="1" fillId="0" borderId="18" xfId="36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43" fontId="1" fillId="0" borderId="19" xfId="36" applyFont="1" applyBorder="1" applyAlignment="1">
      <alignment/>
    </xf>
    <xf numFmtId="43" fontId="1" fillId="0" borderId="15" xfId="36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19" xfId="0" applyFont="1" applyBorder="1" applyAlignment="1">
      <alignment vertical="top" wrapText="1"/>
    </xf>
    <xf numFmtId="43" fontId="49" fillId="0" borderId="19" xfId="36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43" fontId="49" fillId="0" borderId="13" xfId="36" applyFont="1" applyBorder="1" applyAlignment="1">
      <alignment horizontal="center"/>
    </xf>
    <xf numFmtId="0" fontId="49" fillId="0" borderId="15" xfId="0" applyFont="1" applyBorder="1" applyAlignment="1">
      <alignment vertical="top" wrapText="1"/>
    </xf>
    <xf numFmtId="43" fontId="49" fillId="0" borderId="15" xfId="36" applyFont="1" applyBorder="1" applyAlignment="1">
      <alignment horizontal="center"/>
    </xf>
    <xf numFmtId="0" fontId="49" fillId="0" borderId="15" xfId="0" applyFont="1" applyBorder="1" applyAlignment="1">
      <alignment/>
    </xf>
    <xf numFmtId="43" fontId="51" fillId="0" borderId="15" xfId="36" applyFont="1" applyBorder="1" applyAlignment="1">
      <alignment horizontal="center"/>
    </xf>
    <xf numFmtId="0" fontId="51" fillId="0" borderId="15" xfId="0" applyFont="1" applyBorder="1" applyAlignment="1">
      <alignment/>
    </xf>
    <xf numFmtId="43" fontId="49" fillId="0" borderId="15" xfId="36" applyFont="1" applyBorder="1" applyAlignment="1">
      <alignment horizontal="center" wrapText="1"/>
    </xf>
    <xf numFmtId="43" fontId="49" fillId="0" borderId="13" xfId="36" applyFont="1" applyBorder="1" applyAlignment="1">
      <alignment horizontal="center" vertical="center" wrapText="1"/>
    </xf>
    <xf numFmtId="43" fontId="49" fillId="0" borderId="13" xfId="36" applyFont="1" applyBorder="1" applyAlignment="1">
      <alignment/>
    </xf>
    <xf numFmtId="0" fontId="49" fillId="0" borderId="20" xfId="0" applyFont="1" applyBorder="1" applyAlignment="1">
      <alignment vertical="top" wrapText="1"/>
    </xf>
    <xf numFmtId="43" fontId="49" fillId="0" borderId="20" xfId="36" applyFont="1" applyBorder="1" applyAlignment="1">
      <alignment horizontal="center"/>
    </xf>
    <xf numFmtId="0" fontId="49" fillId="0" borderId="20" xfId="0" applyFont="1" applyBorder="1" applyAlignment="1">
      <alignment/>
    </xf>
    <xf numFmtId="43" fontId="49" fillId="0" borderId="21" xfId="36" applyFont="1" applyBorder="1" applyAlignment="1">
      <alignment horizontal="center"/>
    </xf>
    <xf numFmtId="0" fontId="49" fillId="0" borderId="16" xfId="0" applyFont="1" applyBorder="1" applyAlignment="1">
      <alignment vertical="top" wrapText="1"/>
    </xf>
    <xf numFmtId="43" fontId="49" fillId="0" borderId="16" xfId="36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22" xfId="0" applyFont="1" applyBorder="1" applyAlignment="1">
      <alignment vertical="top" wrapText="1"/>
    </xf>
    <xf numFmtId="43" fontId="49" fillId="0" borderId="22" xfId="36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21" xfId="0" applyFont="1" applyBorder="1" applyAlignment="1">
      <alignment vertical="top" wrapText="1"/>
    </xf>
    <xf numFmtId="0" fontId="49" fillId="0" borderId="21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16" xfId="0" applyFont="1" applyBorder="1" applyAlignment="1">
      <alignment vertical="top" wrapText="1"/>
    </xf>
    <xf numFmtId="43" fontId="53" fillId="0" borderId="16" xfId="36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3" xfId="0" applyFont="1" applyBorder="1" applyAlignment="1">
      <alignment/>
    </xf>
    <xf numFmtId="43" fontId="53" fillId="0" borderId="13" xfId="0" applyNumberFormat="1" applyFont="1" applyBorder="1" applyAlignment="1">
      <alignment horizontal="center"/>
    </xf>
    <xf numFmtId="0" fontId="49" fillId="0" borderId="23" xfId="0" applyFont="1" applyBorder="1" applyAlignment="1">
      <alignment/>
    </xf>
    <xf numFmtId="0" fontId="54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2" fontId="52" fillId="0" borderId="0" xfId="0" applyNumberFormat="1" applyFont="1" applyAlignment="1">
      <alignment/>
    </xf>
    <xf numFmtId="4" fontId="52" fillId="0" borderId="13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4" fontId="56" fillId="0" borderId="13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4" fontId="55" fillId="0" borderId="13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43" fontId="49" fillId="0" borderId="15" xfId="36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43" fontId="49" fillId="0" borderId="13" xfId="36" applyFont="1" applyBorder="1" applyAlignment="1">
      <alignment horizontal="center" vertical="center"/>
    </xf>
    <xf numFmtId="0" fontId="49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43" fontId="1" fillId="0" borderId="17" xfId="36" applyFont="1" applyBorder="1" applyAlignment="1">
      <alignment horizontal="center" vertical="center" wrapText="1"/>
    </xf>
    <xf numFmtId="43" fontId="1" fillId="0" borderId="18" xfId="36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3" customWidth="1"/>
    <col min="2" max="2" width="42.7109375" style="1" customWidth="1"/>
    <col min="3" max="3" width="6.421875" style="1" customWidth="1"/>
    <col min="4" max="4" width="19.421875" style="1" customWidth="1"/>
    <col min="5" max="5" width="23.7109375" style="1" bestFit="1" customWidth="1"/>
    <col min="6" max="6" width="29.28125" style="1" bestFit="1" customWidth="1"/>
    <col min="7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142</v>
      </c>
      <c r="B2" s="101"/>
      <c r="C2" s="101"/>
      <c r="D2" s="101"/>
      <c r="E2" s="101"/>
      <c r="F2" s="101"/>
    </row>
    <row r="3" ht="10.5" customHeight="1"/>
    <row r="4" spans="1:6" s="16" customFormat="1" ht="72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22.5">
      <c r="A5" s="32"/>
      <c r="B5" s="33" t="s">
        <v>64</v>
      </c>
      <c r="C5" s="34"/>
      <c r="D5" s="35">
        <f>300+1440+8150+1350+600+420+420+1600+840+700+1480+2860+2030+1580+1420+480+1480+720+1520+240+480+980+1480+1980+980+480</f>
        <v>36010</v>
      </c>
      <c r="E5" s="34"/>
      <c r="F5" s="34"/>
    </row>
    <row r="6" spans="1:6" ht="31.5" customHeight="1">
      <c r="A6" s="22"/>
      <c r="B6" s="23" t="s">
        <v>143</v>
      </c>
      <c r="C6" s="24"/>
      <c r="D6" s="28">
        <f>720+800+800+1760+600+640+3560</f>
        <v>8880</v>
      </c>
      <c r="E6" s="24"/>
      <c r="F6" s="24"/>
    </row>
    <row r="7" spans="1:6" ht="22.5">
      <c r="A7" s="22"/>
      <c r="B7" s="23" t="s">
        <v>63</v>
      </c>
      <c r="C7" s="24"/>
      <c r="D7" s="28">
        <f>900+1200+1200+2700+2400+1800+900+1800+1200+1200+1200+1200+1200+1200+1200+1200+3600+600+2700+1200+1200+1200+1200+1350+1350+2400+2400+2400+1800+1800+1200+1800+2400+3600+1800+1200+3000+3000+2400+1200+2700+2700+300+2700+900+900+1800+1200+3600+1800+2700+900+1800+2700+600+900+7800+13200+900+21150+6000+8400+8700+32600+600+1800+600+600+1200+1200+400+2000+164100+35550+88400+15800</f>
        <v>508500</v>
      </c>
      <c r="E7" s="24"/>
      <c r="F7" s="24"/>
    </row>
    <row r="8" spans="1:6" ht="45">
      <c r="A8" s="22"/>
      <c r="B8" s="23" t="s">
        <v>144</v>
      </c>
      <c r="C8" s="24"/>
      <c r="D8" s="28">
        <f>4700+5400</f>
        <v>10100</v>
      </c>
      <c r="E8" s="24" t="s">
        <v>109</v>
      </c>
      <c r="F8" s="24"/>
    </row>
    <row r="9" spans="1:6" ht="45">
      <c r="A9" s="22"/>
      <c r="B9" s="23" t="s">
        <v>145</v>
      </c>
      <c r="C9" s="24"/>
      <c r="D9" s="28">
        <v>7570</v>
      </c>
      <c r="E9" s="24" t="s">
        <v>146</v>
      </c>
      <c r="F9" s="24"/>
    </row>
    <row r="10" spans="1:6" ht="45">
      <c r="A10" s="22"/>
      <c r="B10" s="23" t="s">
        <v>21</v>
      </c>
      <c r="C10" s="24"/>
      <c r="D10" s="36">
        <v>16400</v>
      </c>
      <c r="E10" s="24" t="s">
        <v>147</v>
      </c>
      <c r="F10" s="24"/>
    </row>
    <row r="11" spans="1:6" ht="22.5">
      <c r="A11" s="22"/>
      <c r="B11" s="23" t="s">
        <v>22</v>
      </c>
      <c r="C11" s="24"/>
      <c r="D11" s="36">
        <v>100000</v>
      </c>
      <c r="E11" s="24" t="s">
        <v>24</v>
      </c>
      <c r="F11" s="24"/>
    </row>
    <row r="12" spans="1:6" ht="67.5">
      <c r="A12" s="22"/>
      <c r="B12" s="23" t="s">
        <v>148</v>
      </c>
      <c r="C12" s="24"/>
      <c r="D12" s="28">
        <v>8000</v>
      </c>
      <c r="E12" s="24" t="s">
        <v>39</v>
      </c>
      <c r="F12" s="24"/>
    </row>
    <row r="13" spans="1:6" ht="22.5">
      <c r="A13" s="22"/>
      <c r="B13" s="23" t="s">
        <v>69</v>
      </c>
      <c r="C13" s="24"/>
      <c r="D13" s="28">
        <v>6000</v>
      </c>
      <c r="E13" s="24" t="s">
        <v>70</v>
      </c>
      <c r="F13" s="24"/>
    </row>
    <row r="14" spans="1:6" ht="45">
      <c r="A14" s="22"/>
      <c r="B14" s="23" t="s">
        <v>149</v>
      </c>
      <c r="C14" s="24"/>
      <c r="D14" s="28">
        <v>3180</v>
      </c>
      <c r="E14" s="24" t="s">
        <v>150</v>
      </c>
      <c r="F14" s="24"/>
    </row>
    <row r="15" spans="1:6" ht="67.5">
      <c r="A15" s="22"/>
      <c r="B15" s="23" t="s">
        <v>151</v>
      </c>
      <c r="C15" s="24"/>
      <c r="D15" s="28">
        <v>5000</v>
      </c>
      <c r="E15" s="24" t="s">
        <v>152</v>
      </c>
      <c r="F15" s="24"/>
    </row>
    <row r="16" spans="1:6" ht="45">
      <c r="A16" s="22"/>
      <c r="B16" s="23" t="s">
        <v>153</v>
      </c>
      <c r="C16" s="24"/>
      <c r="D16" s="28">
        <v>11269</v>
      </c>
      <c r="E16" s="24" t="s">
        <v>154</v>
      </c>
      <c r="F16" s="24"/>
    </row>
    <row r="17" spans="1:6" ht="45">
      <c r="A17" s="22"/>
      <c r="B17" s="23" t="s">
        <v>78</v>
      </c>
      <c r="C17" s="24"/>
      <c r="D17" s="28">
        <v>6848</v>
      </c>
      <c r="E17" s="24" t="s">
        <v>154</v>
      </c>
      <c r="F17" s="24"/>
    </row>
    <row r="18" spans="1:6" ht="45">
      <c r="A18" s="22"/>
      <c r="B18" s="23" t="s">
        <v>155</v>
      </c>
      <c r="C18" s="24"/>
      <c r="D18" s="28">
        <v>21380</v>
      </c>
      <c r="E18" s="24" t="s">
        <v>156</v>
      </c>
      <c r="F18" s="24"/>
    </row>
    <row r="19" spans="1:6" ht="67.5">
      <c r="A19" s="22"/>
      <c r="B19" s="23" t="s">
        <v>157</v>
      </c>
      <c r="C19" s="24"/>
      <c r="D19" s="28">
        <v>5000</v>
      </c>
      <c r="E19" s="24" t="s">
        <v>152</v>
      </c>
      <c r="F19" s="24"/>
    </row>
    <row r="20" spans="1:6" ht="67.5">
      <c r="A20" s="22"/>
      <c r="B20" s="23" t="s">
        <v>158</v>
      </c>
      <c r="C20" s="24"/>
      <c r="D20" s="28">
        <f>15808+15808+2190+14258</f>
        <v>48064</v>
      </c>
      <c r="E20" s="24" t="s">
        <v>109</v>
      </c>
      <c r="F20" s="24"/>
    </row>
    <row r="21" spans="1:6" ht="22.5">
      <c r="A21" s="22"/>
      <c r="B21" s="23" t="s">
        <v>130</v>
      </c>
      <c r="C21" s="24"/>
      <c r="D21" s="28">
        <f>6036+7909.75</f>
        <v>13945.75</v>
      </c>
      <c r="E21" s="24" t="s">
        <v>152</v>
      </c>
      <c r="F21" s="24"/>
    </row>
    <row r="22" spans="1:6" ht="45">
      <c r="A22" s="22"/>
      <c r="B22" s="23" t="s">
        <v>159</v>
      </c>
      <c r="C22" s="24"/>
      <c r="D22" s="28">
        <v>72990</v>
      </c>
      <c r="E22" s="24" t="s">
        <v>24</v>
      </c>
      <c r="F22" s="24"/>
    </row>
    <row r="23" spans="1:6" ht="45">
      <c r="A23" s="22"/>
      <c r="B23" s="23" t="s">
        <v>136</v>
      </c>
      <c r="C23" s="24"/>
      <c r="D23" s="28">
        <v>300</v>
      </c>
      <c r="E23" s="24" t="s">
        <v>160</v>
      </c>
      <c r="F23" s="24"/>
    </row>
    <row r="24" spans="1:6" ht="45">
      <c r="A24" s="22"/>
      <c r="B24" s="23" t="s">
        <v>138</v>
      </c>
      <c r="C24" s="24"/>
      <c r="D24" s="28">
        <v>10000</v>
      </c>
      <c r="E24" s="24" t="s">
        <v>58</v>
      </c>
      <c r="F24" s="24"/>
    </row>
    <row r="25" spans="1:6" ht="45">
      <c r="A25" s="22"/>
      <c r="B25" s="23" t="s">
        <v>161</v>
      </c>
      <c r="C25" s="24"/>
      <c r="D25" s="28">
        <v>11064</v>
      </c>
      <c r="E25" s="24" t="s">
        <v>162</v>
      </c>
      <c r="F25" s="24"/>
    </row>
    <row r="26" spans="1:6" ht="67.5">
      <c r="A26" s="22"/>
      <c r="B26" s="23" t="s">
        <v>180</v>
      </c>
      <c r="C26" s="24"/>
      <c r="D26" s="28">
        <f>3200+14000+38960</f>
        <v>56160</v>
      </c>
      <c r="E26" s="24" t="s">
        <v>162</v>
      </c>
      <c r="F26" s="24"/>
    </row>
    <row r="27" spans="1:6" ht="45">
      <c r="A27" s="22"/>
      <c r="B27" s="23" t="s">
        <v>163</v>
      </c>
      <c r="C27" s="24"/>
      <c r="D27" s="28">
        <v>4340</v>
      </c>
      <c r="E27" s="24" t="s">
        <v>97</v>
      </c>
      <c r="F27" s="24"/>
    </row>
    <row r="28" spans="1:6" ht="45">
      <c r="A28" s="22"/>
      <c r="B28" s="23" t="s">
        <v>25</v>
      </c>
      <c r="C28" s="24"/>
      <c r="D28" s="28">
        <v>13470</v>
      </c>
      <c r="E28" s="24" t="s">
        <v>164</v>
      </c>
      <c r="F28" s="24"/>
    </row>
    <row r="29" spans="1:6" ht="67.5">
      <c r="A29" s="22"/>
      <c r="B29" s="23" t="s">
        <v>165</v>
      </c>
      <c r="C29" s="24"/>
      <c r="D29" s="28">
        <f>2340</f>
        <v>2340</v>
      </c>
      <c r="E29" s="24" t="s">
        <v>166</v>
      </c>
      <c r="F29" s="24"/>
    </row>
    <row r="30" spans="1:6" ht="22.5">
      <c r="A30" s="22"/>
      <c r="B30" s="23" t="s">
        <v>32</v>
      </c>
      <c r="C30" s="24"/>
      <c r="D30" s="28">
        <v>5000</v>
      </c>
      <c r="E30" s="24" t="s">
        <v>167</v>
      </c>
      <c r="F30" s="24"/>
    </row>
    <row r="31" spans="1:6" ht="22.5">
      <c r="A31" s="22"/>
      <c r="B31" s="23" t="s">
        <v>34</v>
      </c>
      <c r="C31" s="24"/>
      <c r="D31" s="28">
        <v>17100</v>
      </c>
      <c r="E31" s="24" t="s">
        <v>167</v>
      </c>
      <c r="F31" s="24"/>
    </row>
    <row r="32" spans="1:6" ht="45">
      <c r="A32" s="22"/>
      <c r="B32" s="23" t="s">
        <v>35</v>
      </c>
      <c r="C32" s="24"/>
      <c r="D32" s="28">
        <v>2000</v>
      </c>
      <c r="E32" s="24" t="s">
        <v>167</v>
      </c>
      <c r="F32" s="24"/>
    </row>
    <row r="33" spans="1:6" ht="45">
      <c r="A33" s="22"/>
      <c r="B33" s="23" t="s">
        <v>168</v>
      </c>
      <c r="C33" s="24"/>
      <c r="D33" s="28">
        <v>13100</v>
      </c>
      <c r="E33" s="24" t="s">
        <v>38</v>
      </c>
      <c r="F33" s="24" t="s">
        <v>169</v>
      </c>
    </row>
    <row r="34" spans="1:6" ht="22.5">
      <c r="A34" s="22"/>
      <c r="B34" s="23" t="s">
        <v>170</v>
      </c>
      <c r="C34" s="24"/>
      <c r="D34" s="28">
        <v>22000</v>
      </c>
      <c r="E34" s="24" t="s">
        <v>38</v>
      </c>
      <c r="F34" s="24" t="s">
        <v>171</v>
      </c>
    </row>
    <row r="35" spans="1:6" ht="45">
      <c r="A35" s="22"/>
      <c r="B35" s="23" t="s">
        <v>172</v>
      </c>
      <c r="C35" s="24"/>
      <c r="D35" s="28">
        <f>10000+6500</f>
        <v>16500</v>
      </c>
      <c r="E35" s="24" t="s">
        <v>173</v>
      </c>
      <c r="F35" s="24"/>
    </row>
    <row r="36" spans="1:6" ht="45">
      <c r="A36" s="22"/>
      <c r="B36" s="23" t="s">
        <v>174</v>
      </c>
      <c r="C36" s="24"/>
      <c r="D36" s="28">
        <v>10204</v>
      </c>
      <c r="E36" s="24" t="s">
        <v>173</v>
      </c>
      <c r="F36" s="24"/>
    </row>
    <row r="37" spans="1:6" ht="45">
      <c r="A37" s="22"/>
      <c r="B37" s="23" t="s">
        <v>175</v>
      </c>
      <c r="C37" s="24"/>
      <c r="D37" s="28">
        <f>10000+9595</f>
        <v>19595</v>
      </c>
      <c r="E37" s="24" t="s">
        <v>173</v>
      </c>
      <c r="F37" s="24"/>
    </row>
    <row r="38" spans="1:6" ht="22.5">
      <c r="A38" s="22"/>
      <c r="B38" s="23" t="s">
        <v>51</v>
      </c>
      <c r="C38" s="24"/>
      <c r="D38" s="28">
        <v>120000</v>
      </c>
      <c r="E38" s="24" t="s">
        <v>156</v>
      </c>
      <c r="F38" s="24"/>
    </row>
    <row r="39" spans="1:6" ht="22.5">
      <c r="A39" s="22"/>
      <c r="B39" s="23" t="s">
        <v>176</v>
      </c>
      <c r="C39" s="24"/>
      <c r="D39" s="28">
        <f>39310+414+40188+4472+33546</f>
        <v>117930</v>
      </c>
      <c r="E39" s="24" t="s">
        <v>97</v>
      </c>
      <c r="F39" s="24"/>
    </row>
    <row r="40" spans="1:6" ht="22.5">
      <c r="A40" s="22"/>
      <c r="B40" s="23" t="s">
        <v>57</v>
      </c>
      <c r="C40" s="24"/>
      <c r="D40" s="28">
        <v>25000</v>
      </c>
      <c r="E40" s="24" t="s">
        <v>58</v>
      </c>
      <c r="F40" s="24"/>
    </row>
    <row r="41" spans="1:6" ht="45">
      <c r="A41" s="22"/>
      <c r="B41" s="23" t="s">
        <v>59</v>
      </c>
      <c r="C41" s="24"/>
      <c r="D41" s="28">
        <v>5000</v>
      </c>
      <c r="E41" s="24" t="s">
        <v>24</v>
      </c>
      <c r="F41" s="24" t="s">
        <v>177</v>
      </c>
    </row>
    <row r="42" spans="1:6" ht="67.5">
      <c r="A42" s="22"/>
      <c r="B42" s="23" t="s">
        <v>178</v>
      </c>
      <c r="C42" s="24"/>
      <c r="D42" s="28">
        <v>18868</v>
      </c>
      <c r="E42" s="24" t="s">
        <v>179</v>
      </c>
      <c r="F42" s="24"/>
    </row>
    <row r="43" spans="1:6" ht="45">
      <c r="A43" s="22"/>
      <c r="B43" s="23" t="s">
        <v>91</v>
      </c>
      <c r="C43" s="24"/>
      <c r="D43" s="28">
        <f>15000+286</f>
        <v>15286</v>
      </c>
      <c r="E43" s="24" t="s">
        <v>173</v>
      </c>
      <c r="F43" s="24"/>
    </row>
    <row r="44" spans="1:6" ht="45">
      <c r="A44" s="22"/>
      <c r="B44" s="23" t="s">
        <v>92</v>
      </c>
      <c r="C44" s="24"/>
      <c r="D44" s="28">
        <f>8290+361</f>
        <v>8651</v>
      </c>
      <c r="E44" s="24" t="s">
        <v>181</v>
      </c>
      <c r="F44" s="24"/>
    </row>
    <row r="45" spans="1:6" ht="22.5">
      <c r="A45" s="22"/>
      <c r="B45" s="23" t="s">
        <v>182</v>
      </c>
      <c r="C45" s="24"/>
      <c r="D45" s="28">
        <v>6200</v>
      </c>
      <c r="E45" s="24" t="s">
        <v>183</v>
      </c>
      <c r="F45" s="24"/>
    </row>
    <row r="46" spans="1:6" ht="22.5">
      <c r="A46" s="22"/>
      <c r="B46" s="23" t="s">
        <v>184</v>
      </c>
      <c r="C46" s="24"/>
      <c r="D46" s="28">
        <v>10000</v>
      </c>
      <c r="E46" s="24" t="s">
        <v>185</v>
      </c>
      <c r="F46" s="24"/>
    </row>
    <row r="47" spans="1:6" ht="45">
      <c r="A47" s="22"/>
      <c r="B47" s="23" t="s">
        <v>186</v>
      </c>
      <c r="C47" s="24"/>
      <c r="D47" s="28">
        <f>9000+167</f>
        <v>9167</v>
      </c>
      <c r="E47" s="24" t="s">
        <v>173</v>
      </c>
      <c r="F47" s="24"/>
    </row>
    <row r="48" spans="1:6" ht="67.5">
      <c r="A48" s="22"/>
      <c r="B48" s="23" t="s">
        <v>125</v>
      </c>
      <c r="C48" s="24"/>
      <c r="D48" s="28">
        <v>15100</v>
      </c>
      <c r="E48" s="24" t="s">
        <v>187</v>
      </c>
      <c r="F48" s="24" t="s">
        <v>188</v>
      </c>
    </row>
    <row r="49" spans="1:6" ht="90">
      <c r="A49" s="22"/>
      <c r="B49" s="23" t="s">
        <v>127</v>
      </c>
      <c r="C49" s="24"/>
      <c r="D49" s="28">
        <v>6984</v>
      </c>
      <c r="E49" s="24" t="s">
        <v>166</v>
      </c>
      <c r="F49" s="24"/>
    </row>
    <row r="50" spans="1:6" ht="22.5">
      <c r="A50" s="22"/>
      <c r="B50" s="23" t="s">
        <v>189</v>
      </c>
      <c r="C50" s="24"/>
      <c r="D50" s="28">
        <v>22060</v>
      </c>
      <c r="E50" s="24" t="s">
        <v>185</v>
      </c>
      <c r="F50" s="24"/>
    </row>
    <row r="51" spans="1:6" ht="45">
      <c r="A51" s="22"/>
      <c r="B51" s="23" t="s">
        <v>191</v>
      </c>
      <c r="C51" s="24"/>
      <c r="D51" s="28">
        <f>18180+19920</f>
        <v>38100</v>
      </c>
      <c r="E51" s="24" t="s">
        <v>58</v>
      </c>
      <c r="F51" s="24"/>
    </row>
    <row r="52" spans="1:6" ht="45">
      <c r="A52" s="22"/>
      <c r="B52" s="23" t="s">
        <v>190</v>
      </c>
      <c r="C52" s="24"/>
      <c r="D52" s="28">
        <v>39196</v>
      </c>
      <c r="E52" s="24" t="s">
        <v>58</v>
      </c>
      <c r="F52" s="24"/>
    </row>
    <row r="53" spans="1:6" ht="22.5">
      <c r="A53" s="22"/>
      <c r="B53" s="23" t="s">
        <v>192</v>
      </c>
      <c r="C53" s="24"/>
      <c r="D53" s="28">
        <f>140447+136840.25+149206</f>
        <v>426493.25</v>
      </c>
      <c r="E53" s="24" t="s">
        <v>154</v>
      </c>
      <c r="F53" s="24" t="s">
        <v>193</v>
      </c>
    </row>
    <row r="54" spans="1:6" ht="22.5">
      <c r="A54" s="22"/>
      <c r="B54" s="23" t="s">
        <v>194</v>
      </c>
      <c r="C54" s="24"/>
      <c r="D54" s="28">
        <v>179031</v>
      </c>
      <c r="E54" s="24" t="s">
        <v>24</v>
      </c>
      <c r="F54" s="24" t="s">
        <v>195</v>
      </c>
    </row>
    <row r="55" spans="1:6" ht="22.5">
      <c r="A55" s="22"/>
      <c r="B55" s="23"/>
      <c r="C55" s="24"/>
      <c r="D55" s="28">
        <f>SUM(D5:D54)</f>
        <v>2155376</v>
      </c>
      <c r="E55" s="24"/>
      <c r="F55" s="24"/>
    </row>
    <row r="56" spans="1:6" ht="22.5">
      <c r="A56" s="22"/>
      <c r="B56" s="23"/>
      <c r="C56" s="24"/>
      <c r="D56" s="28"/>
      <c r="E56" s="24"/>
      <c r="F56" s="24"/>
    </row>
    <row r="57" spans="1:6" ht="22.5">
      <c r="A57" s="22"/>
      <c r="B57" s="23"/>
      <c r="C57" s="24"/>
      <c r="D57" s="28"/>
      <c r="E57" s="24"/>
      <c r="F57" s="24"/>
    </row>
    <row r="58" spans="1:6" ht="22.5">
      <c r="A58" s="22"/>
      <c r="B58" s="23"/>
      <c r="C58" s="24"/>
      <c r="D58" s="28"/>
      <c r="E58" s="24"/>
      <c r="F58" s="24"/>
    </row>
    <row r="59" spans="1:6" ht="22.5">
      <c r="A59" s="25"/>
      <c r="B59" s="26"/>
      <c r="C59" s="27"/>
      <c r="D59" s="29"/>
      <c r="E59" s="27"/>
      <c r="F59" s="27"/>
    </row>
  </sheetData>
  <sheetProtection/>
  <mergeCells count="2">
    <mergeCell ref="A1:F1"/>
    <mergeCell ref="A2:F2"/>
  </mergeCells>
  <printOptions/>
  <pageMargins left="0.21" right="0.12" top="0.57" bottom="0.24" header="0.5" footer="0.16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8515625" style="3" customWidth="1"/>
    <col min="2" max="2" width="38.7109375" style="1" customWidth="1"/>
    <col min="3" max="3" width="10.28125" style="1" customWidth="1"/>
    <col min="4" max="4" width="15.28125" style="1" bestFit="1" customWidth="1"/>
    <col min="5" max="5" width="23.7109375" style="1" bestFit="1" customWidth="1"/>
    <col min="6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1</v>
      </c>
      <c r="B2" s="101"/>
      <c r="C2" s="101"/>
      <c r="D2" s="101"/>
      <c r="E2" s="101"/>
      <c r="F2" s="101"/>
    </row>
    <row r="3" ht="9" customHeight="1"/>
    <row r="4" spans="1:6" s="16" customFormat="1" ht="40.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30" customHeight="1">
      <c r="A5" s="4">
        <v>1</v>
      </c>
      <c r="B5" s="5" t="s">
        <v>8</v>
      </c>
      <c r="C5" s="6"/>
      <c r="D5" s="7">
        <v>1440</v>
      </c>
      <c r="E5" s="6" t="s">
        <v>9</v>
      </c>
      <c r="F5" s="6"/>
    </row>
    <row r="6" spans="1:6" ht="30" customHeight="1">
      <c r="A6" s="8">
        <v>2</v>
      </c>
      <c r="B6" s="9" t="s">
        <v>8</v>
      </c>
      <c r="C6" s="10"/>
      <c r="D6" s="11">
        <v>8150</v>
      </c>
      <c r="E6" s="10" t="s">
        <v>10</v>
      </c>
      <c r="F6" s="10"/>
    </row>
    <row r="7" spans="1:6" ht="30" customHeight="1">
      <c r="A7" s="8">
        <v>3</v>
      </c>
      <c r="B7" s="9" t="s">
        <v>8</v>
      </c>
      <c r="C7" s="10"/>
      <c r="D7" s="11">
        <v>300</v>
      </c>
      <c r="E7" s="10" t="s">
        <v>11</v>
      </c>
      <c r="F7" s="10"/>
    </row>
    <row r="8" spans="1:6" ht="69.75" customHeight="1">
      <c r="A8" s="8">
        <v>4</v>
      </c>
      <c r="B8" s="9" t="s">
        <v>12</v>
      </c>
      <c r="C8" s="10"/>
      <c r="D8" s="11">
        <v>4700</v>
      </c>
      <c r="E8" s="10" t="s">
        <v>10</v>
      </c>
      <c r="F8" s="10"/>
    </row>
    <row r="9" spans="1:6" ht="30" customHeight="1">
      <c r="A9" s="8">
        <v>5</v>
      </c>
      <c r="B9" s="9" t="s">
        <v>8</v>
      </c>
      <c r="C9" s="10"/>
      <c r="D9" s="11">
        <v>1350</v>
      </c>
      <c r="E9" s="10" t="s">
        <v>13</v>
      </c>
      <c r="F9" s="10"/>
    </row>
    <row r="10" spans="1:6" ht="30" customHeight="1">
      <c r="A10" s="8">
        <v>6</v>
      </c>
      <c r="B10" s="9" t="s">
        <v>8</v>
      </c>
      <c r="C10" s="10"/>
      <c r="D10" s="11">
        <v>600</v>
      </c>
      <c r="E10" s="10" t="s">
        <v>14</v>
      </c>
      <c r="F10" s="10"/>
    </row>
    <row r="11" spans="1:6" ht="52.5" customHeight="1">
      <c r="A11" s="8">
        <v>7</v>
      </c>
      <c r="B11" s="9" t="s">
        <v>15</v>
      </c>
      <c r="C11" s="10"/>
      <c r="D11" s="11">
        <v>7570</v>
      </c>
      <c r="E11" s="10" t="s">
        <v>16</v>
      </c>
      <c r="F11" s="10"/>
    </row>
    <row r="12" spans="1:6" ht="45" customHeight="1">
      <c r="A12" s="8">
        <v>8</v>
      </c>
      <c r="B12" s="9" t="s">
        <v>17</v>
      </c>
      <c r="C12" s="10"/>
      <c r="D12" s="11">
        <f>1200+1200+2700+2400+1800+900+1800+1200</f>
        <v>13200</v>
      </c>
      <c r="E12" s="10" t="s">
        <v>18</v>
      </c>
      <c r="F12" s="10"/>
    </row>
    <row r="13" spans="1:6" ht="47.25" customHeight="1">
      <c r="A13" s="8"/>
      <c r="B13" s="9" t="s">
        <v>19</v>
      </c>
      <c r="C13" s="10"/>
      <c r="D13" s="11">
        <f>1200*7</f>
        <v>8400</v>
      </c>
      <c r="E13" s="10"/>
      <c r="F13" s="10"/>
    </row>
    <row r="14" spans="1:6" ht="45" customHeight="1">
      <c r="A14" s="8"/>
      <c r="B14" s="9" t="s">
        <v>20</v>
      </c>
      <c r="C14" s="10"/>
      <c r="D14" s="11">
        <f>3600+600+2700</f>
        <v>6900</v>
      </c>
      <c r="E14" s="10"/>
      <c r="F14" s="10"/>
    </row>
    <row r="15" spans="1:6" ht="42.75" customHeight="1">
      <c r="A15" s="8">
        <v>9</v>
      </c>
      <c r="B15" s="9" t="s">
        <v>21</v>
      </c>
      <c r="C15" s="10"/>
      <c r="D15" s="11">
        <v>16400</v>
      </c>
      <c r="E15" s="10" t="s">
        <v>23</v>
      </c>
      <c r="F15" s="10"/>
    </row>
    <row r="16" spans="1:6" ht="30" customHeight="1">
      <c r="A16" s="8">
        <v>10</v>
      </c>
      <c r="B16" s="9" t="s">
        <v>22</v>
      </c>
      <c r="C16" s="10"/>
      <c r="D16" s="11">
        <v>100000</v>
      </c>
      <c r="E16" s="10" t="s">
        <v>24</v>
      </c>
      <c r="F16" s="10"/>
    </row>
    <row r="17" spans="1:6" ht="44.25" customHeight="1">
      <c r="A17" s="8">
        <v>11</v>
      </c>
      <c r="B17" s="9" t="s">
        <v>25</v>
      </c>
      <c r="C17" s="10"/>
      <c r="D17" s="11">
        <v>13470</v>
      </c>
      <c r="E17" s="10" t="s">
        <v>26</v>
      </c>
      <c r="F17" s="10"/>
    </row>
    <row r="18" spans="1:6" ht="46.5" customHeight="1">
      <c r="A18" s="8">
        <v>12</v>
      </c>
      <c r="B18" s="9" t="s">
        <v>27</v>
      </c>
      <c r="C18" s="10"/>
      <c r="D18" s="11">
        <v>90000</v>
      </c>
      <c r="E18" s="10" t="s">
        <v>28</v>
      </c>
      <c r="F18" s="10"/>
    </row>
    <row r="19" spans="1:6" ht="75.75" customHeight="1">
      <c r="A19" s="8">
        <v>13</v>
      </c>
      <c r="B19" s="9" t="s">
        <v>29</v>
      </c>
      <c r="C19" s="10"/>
      <c r="D19" s="11">
        <v>10000</v>
      </c>
      <c r="E19" s="10" t="s">
        <v>30</v>
      </c>
      <c r="F19" s="10" t="s">
        <v>31</v>
      </c>
    </row>
    <row r="20" spans="1:6" ht="30" customHeight="1">
      <c r="A20" s="8"/>
      <c r="B20" s="9" t="s">
        <v>32</v>
      </c>
      <c r="C20" s="10"/>
      <c r="D20" s="11">
        <v>5000</v>
      </c>
      <c r="E20" s="10" t="s">
        <v>33</v>
      </c>
      <c r="F20" s="10" t="s">
        <v>31</v>
      </c>
    </row>
    <row r="21" spans="1:6" ht="30" customHeight="1">
      <c r="A21" s="8"/>
      <c r="B21" s="9" t="s">
        <v>34</v>
      </c>
      <c r="C21" s="10"/>
      <c r="D21" s="11">
        <v>29000</v>
      </c>
      <c r="E21" s="10" t="s">
        <v>33</v>
      </c>
      <c r="F21" s="10" t="s">
        <v>31</v>
      </c>
    </row>
    <row r="22" spans="1:6" ht="45.75" customHeight="1">
      <c r="A22" s="8"/>
      <c r="B22" s="9" t="s">
        <v>35</v>
      </c>
      <c r="C22" s="10"/>
      <c r="D22" s="11">
        <v>2000</v>
      </c>
      <c r="E22" s="10" t="s">
        <v>33</v>
      </c>
      <c r="F22" s="10" t="s">
        <v>31</v>
      </c>
    </row>
    <row r="23" spans="1:6" ht="30" customHeight="1">
      <c r="A23" s="8"/>
      <c r="B23" s="9"/>
      <c r="C23" s="10"/>
      <c r="D23" s="11"/>
      <c r="E23" s="10"/>
      <c r="F23" s="10"/>
    </row>
    <row r="24" spans="1:6" ht="30" customHeight="1">
      <c r="A24" s="8"/>
      <c r="B24" s="9"/>
      <c r="C24" s="10"/>
      <c r="D24" s="11"/>
      <c r="E24" s="10"/>
      <c r="F24" s="10"/>
    </row>
    <row r="25" spans="1:6" ht="30" customHeight="1">
      <c r="A25" s="8"/>
      <c r="B25" s="9"/>
      <c r="C25" s="10"/>
      <c r="D25" s="11"/>
      <c r="E25" s="10"/>
      <c r="F25" s="10"/>
    </row>
    <row r="26" spans="1:6" ht="30" customHeight="1">
      <c r="A26" s="8"/>
      <c r="B26" s="9"/>
      <c r="C26" s="10"/>
      <c r="D26" s="11"/>
      <c r="E26" s="10"/>
      <c r="F26" s="10"/>
    </row>
    <row r="27" spans="1:6" ht="30" customHeight="1">
      <c r="A27" s="8"/>
      <c r="B27" s="9"/>
      <c r="C27" s="10"/>
      <c r="D27" s="11"/>
      <c r="E27" s="10"/>
      <c r="F27" s="10"/>
    </row>
    <row r="28" spans="1:6" ht="30" customHeight="1">
      <c r="A28" s="8"/>
      <c r="B28" s="9"/>
      <c r="C28" s="10"/>
      <c r="D28" s="11"/>
      <c r="E28" s="10"/>
      <c r="F28" s="10"/>
    </row>
    <row r="29" spans="1:6" ht="30" customHeight="1">
      <c r="A29" s="8"/>
      <c r="B29" s="9"/>
      <c r="C29" s="10"/>
      <c r="D29" s="11"/>
      <c r="E29" s="10"/>
      <c r="F29" s="10"/>
    </row>
    <row r="30" spans="1:6" ht="30" customHeight="1">
      <c r="A30" s="8"/>
      <c r="B30" s="9"/>
      <c r="C30" s="10"/>
      <c r="D30" s="11"/>
      <c r="E30" s="10"/>
      <c r="F30" s="10"/>
    </row>
    <row r="31" spans="1:6" ht="30" customHeight="1">
      <c r="A31" s="8"/>
      <c r="B31" s="9"/>
      <c r="C31" s="10"/>
      <c r="D31" s="10"/>
      <c r="E31" s="10"/>
      <c r="F31" s="10"/>
    </row>
    <row r="32" spans="1:6" ht="30" customHeight="1">
      <c r="A32" s="8"/>
      <c r="B32" s="9"/>
      <c r="C32" s="10"/>
      <c r="D32" s="10"/>
      <c r="E32" s="10"/>
      <c r="F32" s="10"/>
    </row>
    <row r="33" spans="1:6" ht="30" customHeight="1">
      <c r="A33" s="8"/>
      <c r="B33" s="9"/>
      <c r="C33" s="10"/>
      <c r="D33" s="10"/>
      <c r="E33" s="10"/>
      <c r="F33" s="10"/>
    </row>
    <row r="34" spans="1:6" ht="30" customHeight="1">
      <c r="A34" s="8"/>
      <c r="B34" s="9"/>
      <c r="C34" s="10"/>
      <c r="D34" s="10"/>
      <c r="E34" s="10"/>
      <c r="F34" s="10"/>
    </row>
    <row r="35" spans="1:6" ht="30" customHeight="1">
      <c r="A35" s="8"/>
      <c r="B35" s="9"/>
      <c r="C35" s="10"/>
      <c r="D35" s="10"/>
      <c r="E35" s="10"/>
      <c r="F35" s="10"/>
    </row>
    <row r="36" spans="1:6" ht="30" customHeight="1">
      <c r="A36" s="12"/>
      <c r="B36" s="13"/>
      <c r="C36" s="14"/>
      <c r="D36" s="14"/>
      <c r="E36" s="14"/>
      <c r="F36" s="14"/>
    </row>
    <row r="37" ht="22.5">
      <c r="B37" s="2"/>
    </row>
    <row r="38" ht="22.5">
      <c r="B38" s="2"/>
    </row>
    <row r="39" ht="22.5">
      <c r="B39" s="2"/>
    </row>
    <row r="40" ht="22.5">
      <c r="B40" s="2"/>
    </row>
    <row r="41" ht="22.5">
      <c r="B41" s="2"/>
    </row>
    <row r="42" ht="22.5">
      <c r="B42" s="2"/>
    </row>
    <row r="43" ht="22.5">
      <c r="B43" s="2"/>
    </row>
    <row r="44" ht="22.5">
      <c r="B44" s="2"/>
    </row>
    <row r="45" ht="22.5">
      <c r="B45" s="2"/>
    </row>
  </sheetData>
  <sheetProtection/>
  <mergeCells count="2">
    <mergeCell ref="A1:F1"/>
    <mergeCell ref="A2:F2"/>
  </mergeCells>
  <printOptions/>
  <pageMargins left="0.55" right="0.2" top="0.61" bottom="0.22" header="0.5" footer="0.18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7.140625" style="3" customWidth="1"/>
    <col min="2" max="2" width="38.7109375" style="1" customWidth="1"/>
    <col min="3" max="3" width="10.28125" style="1" customWidth="1"/>
    <col min="4" max="4" width="13.7109375" style="1" customWidth="1"/>
    <col min="5" max="5" width="18.140625" style="1" bestFit="1" customWidth="1"/>
    <col min="6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36</v>
      </c>
      <c r="B2" s="101"/>
      <c r="C2" s="101"/>
      <c r="D2" s="101"/>
      <c r="E2" s="101"/>
      <c r="F2" s="101"/>
    </row>
    <row r="3" ht="9" customHeight="1"/>
    <row r="4" spans="1:6" s="16" customFormat="1" ht="40.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42.75" customHeight="1">
      <c r="A5" s="4">
        <v>1</v>
      </c>
      <c r="B5" s="5" t="s">
        <v>37</v>
      </c>
      <c r="C5" s="6"/>
      <c r="D5" s="7">
        <v>13100</v>
      </c>
      <c r="E5" s="6" t="s">
        <v>38</v>
      </c>
      <c r="F5" s="6" t="s">
        <v>31</v>
      </c>
    </row>
    <row r="6" spans="1:6" ht="73.5" customHeight="1">
      <c r="A6" s="8">
        <v>2</v>
      </c>
      <c r="B6" s="9" t="s">
        <v>40</v>
      </c>
      <c r="C6" s="10"/>
      <c r="D6" s="11">
        <v>8000</v>
      </c>
      <c r="E6" s="10" t="s">
        <v>39</v>
      </c>
      <c r="F6" s="10"/>
    </row>
    <row r="7" spans="1:6" ht="70.5" customHeight="1">
      <c r="A7" s="8">
        <v>3</v>
      </c>
      <c r="B7" s="9" t="s">
        <v>41</v>
      </c>
      <c r="C7" s="10"/>
      <c r="D7" s="11">
        <v>5400</v>
      </c>
      <c r="E7" s="10" t="s">
        <v>10</v>
      </c>
      <c r="F7" s="10"/>
    </row>
    <row r="8" spans="1:6" ht="52.5" customHeight="1">
      <c r="A8" s="8">
        <v>4</v>
      </c>
      <c r="B8" s="9" t="s">
        <v>42</v>
      </c>
      <c r="C8" s="10"/>
      <c r="D8" s="11">
        <v>48300</v>
      </c>
      <c r="E8" s="10" t="s">
        <v>43</v>
      </c>
      <c r="F8" s="10"/>
    </row>
    <row r="9" spans="1:6" ht="48" customHeight="1">
      <c r="A9" s="8">
        <v>5</v>
      </c>
      <c r="B9" s="9" t="s">
        <v>44</v>
      </c>
      <c r="C9" s="10"/>
      <c r="D9" s="11">
        <v>15600</v>
      </c>
      <c r="E9" s="10" t="s">
        <v>43</v>
      </c>
      <c r="F9" s="10"/>
    </row>
    <row r="10" spans="1:6" ht="54" customHeight="1">
      <c r="A10" s="8">
        <v>6</v>
      </c>
      <c r="B10" s="9" t="s">
        <v>45</v>
      </c>
      <c r="C10" s="10"/>
      <c r="D10" s="11">
        <v>4200</v>
      </c>
      <c r="E10" s="10" t="s">
        <v>43</v>
      </c>
      <c r="F10" s="10"/>
    </row>
    <row r="11" spans="1:6" ht="52.5" customHeight="1">
      <c r="A11" s="12">
        <v>7</v>
      </c>
      <c r="B11" s="13" t="s">
        <v>46</v>
      </c>
      <c r="C11" s="14"/>
      <c r="D11" s="17">
        <v>22000</v>
      </c>
      <c r="E11" s="14" t="s">
        <v>38</v>
      </c>
      <c r="F11" s="14" t="s">
        <v>31</v>
      </c>
    </row>
  </sheetData>
  <sheetProtection/>
  <mergeCells count="2">
    <mergeCell ref="A1:F1"/>
    <mergeCell ref="A2:F2"/>
  </mergeCells>
  <printOptions/>
  <pageMargins left="0.45" right="0.12" top="0.81" bottom="0.25" header="0.5" footer="0.1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4.00390625" style="3" customWidth="1"/>
    <col min="2" max="2" width="38.7109375" style="1" customWidth="1"/>
    <col min="3" max="3" width="10.28125" style="1" customWidth="1"/>
    <col min="4" max="4" width="15.00390625" style="1" customWidth="1"/>
    <col min="5" max="5" width="18.140625" style="1" bestFit="1" customWidth="1"/>
    <col min="6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47</v>
      </c>
      <c r="B2" s="101"/>
      <c r="C2" s="101"/>
      <c r="D2" s="101"/>
      <c r="E2" s="101"/>
      <c r="F2" s="101"/>
    </row>
    <row r="4" spans="1:6" s="16" customFormat="1" ht="67.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45">
      <c r="A5" s="4">
        <v>1</v>
      </c>
      <c r="B5" s="5" t="s">
        <v>48</v>
      </c>
      <c r="C5" s="6"/>
      <c r="D5" s="7">
        <v>10000</v>
      </c>
      <c r="E5" s="6" t="s">
        <v>28</v>
      </c>
      <c r="F5" s="6" t="s">
        <v>31</v>
      </c>
    </row>
    <row r="6" spans="1:6" ht="45">
      <c r="A6" s="8">
        <v>2</v>
      </c>
      <c r="B6" s="9" t="s">
        <v>49</v>
      </c>
      <c r="C6" s="10"/>
      <c r="D6" s="11">
        <v>20000</v>
      </c>
      <c r="E6" s="10" t="s">
        <v>28</v>
      </c>
      <c r="F6" s="10" t="s">
        <v>31</v>
      </c>
    </row>
    <row r="7" spans="1:6" ht="45">
      <c r="A7" s="8">
        <v>3</v>
      </c>
      <c r="B7" s="9" t="s">
        <v>50</v>
      </c>
      <c r="C7" s="10"/>
      <c r="D7" s="11">
        <v>16500</v>
      </c>
      <c r="E7" s="10" t="s">
        <v>28</v>
      </c>
      <c r="F7" s="10"/>
    </row>
    <row r="8" spans="1:6" ht="22.5">
      <c r="A8" s="8">
        <v>4</v>
      </c>
      <c r="B8" s="9" t="s">
        <v>51</v>
      </c>
      <c r="C8" s="10"/>
      <c r="D8" s="11">
        <v>120000</v>
      </c>
      <c r="E8" s="10" t="s">
        <v>52</v>
      </c>
      <c r="F8" s="10" t="s">
        <v>31</v>
      </c>
    </row>
    <row r="9" spans="1:6" ht="45">
      <c r="A9" s="8">
        <v>5</v>
      </c>
      <c r="B9" s="9" t="s">
        <v>53</v>
      </c>
      <c r="C9" s="10"/>
      <c r="D9" s="11">
        <v>39310</v>
      </c>
      <c r="E9" s="10" t="s">
        <v>54</v>
      </c>
      <c r="F9" s="10" t="s">
        <v>31</v>
      </c>
    </row>
    <row r="10" spans="1:6" ht="45">
      <c r="A10" s="8">
        <v>6</v>
      </c>
      <c r="B10" s="9" t="s">
        <v>55</v>
      </c>
      <c r="C10" s="10"/>
      <c r="D10" s="11">
        <v>14258</v>
      </c>
      <c r="E10" s="10" t="s">
        <v>56</v>
      </c>
      <c r="F10" s="10" t="s">
        <v>31</v>
      </c>
    </row>
    <row r="11" spans="1:6" ht="45">
      <c r="A11" s="18">
        <v>7</v>
      </c>
      <c r="B11" s="19" t="s">
        <v>57</v>
      </c>
      <c r="C11" s="20"/>
      <c r="D11" s="21">
        <v>25000</v>
      </c>
      <c r="E11" s="20" t="s">
        <v>58</v>
      </c>
      <c r="F11" s="20" t="s">
        <v>31</v>
      </c>
    </row>
    <row r="12" spans="1:6" ht="45">
      <c r="A12" s="22">
        <v>8</v>
      </c>
      <c r="B12" s="23" t="s">
        <v>59</v>
      </c>
      <c r="C12" s="24"/>
      <c r="D12" s="28">
        <v>5000</v>
      </c>
      <c r="E12" s="24" t="s">
        <v>60</v>
      </c>
      <c r="F12" s="24" t="s">
        <v>31</v>
      </c>
    </row>
    <row r="13" spans="1:6" ht="22.5">
      <c r="A13" s="22">
        <v>9</v>
      </c>
      <c r="B13" s="23" t="s">
        <v>61</v>
      </c>
      <c r="C13" s="24"/>
      <c r="D13" s="28">
        <v>7909.75</v>
      </c>
      <c r="E13" s="24" t="s">
        <v>62</v>
      </c>
      <c r="F13" s="24"/>
    </row>
    <row r="14" spans="1:6" ht="22.5">
      <c r="A14" s="22">
        <v>10</v>
      </c>
      <c r="B14" s="23" t="s">
        <v>63</v>
      </c>
      <c r="C14" s="24"/>
      <c r="D14" s="28">
        <f>6000+3600+3600+7200+600+900</f>
        <v>21900</v>
      </c>
      <c r="E14" s="24"/>
      <c r="F14" s="24"/>
    </row>
    <row r="15" spans="1:6" ht="22.5">
      <c r="A15" s="22">
        <v>11</v>
      </c>
      <c r="B15" s="23" t="s">
        <v>64</v>
      </c>
      <c r="C15" s="24"/>
      <c r="D15" s="28">
        <v>420</v>
      </c>
      <c r="E15" s="24" t="s">
        <v>65</v>
      </c>
      <c r="F15" s="24"/>
    </row>
    <row r="16" spans="1:6" ht="22.5">
      <c r="A16" s="22">
        <v>12</v>
      </c>
      <c r="B16" s="23" t="s">
        <v>64</v>
      </c>
      <c r="C16" s="24"/>
      <c r="D16" s="28">
        <v>1600</v>
      </c>
      <c r="E16" s="24" t="s">
        <v>66</v>
      </c>
      <c r="F16" s="24"/>
    </row>
    <row r="17" spans="1:6" ht="22.5">
      <c r="A17" s="22">
        <v>13</v>
      </c>
      <c r="B17" s="23" t="s">
        <v>64</v>
      </c>
      <c r="C17" s="24"/>
      <c r="D17" s="28">
        <v>840</v>
      </c>
      <c r="E17" s="24" t="s">
        <v>67</v>
      </c>
      <c r="F17" s="24"/>
    </row>
    <row r="18" spans="1:6" ht="22.5">
      <c r="A18" s="22">
        <v>14</v>
      </c>
      <c r="B18" s="23" t="s">
        <v>64</v>
      </c>
      <c r="C18" s="24"/>
      <c r="D18" s="28">
        <v>700</v>
      </c>
      <c r="E18" s="24" t="s">
        <v>71</v>
      </c>
      <c r="F18" s="24"/>
    </row>
    <row r="19" spans="1:6" ht="22.5">
      <c r="A19" s="22">
        <v>15</v>
      </c>
      <c r="B19" s="23" t="s">
        <v>68</v>
      </c>
      <c r="C19" s="24"/>
      <c r="D19" s="28">
        <f>1250+600+640</f>
        <v>2490</v>
      </c>
      <c r="E19" s="24"/>
      <c r="F19" s="24"/>
    </row>
    <row r="20" spans="1:6" ht="22.5">
      <c r="A20" s="22">
        <v>16</v>
      </c>
      <c r="B20" s="23" t="s">
        <v>69</v>
      </c>
      <c r="C20" s="24"/>
      <c r="D20" s="28">
        <v>6000</v>
      </c>
      <c r="E20" s="24" t="s">
        <v>70</v>
      </c>
      <c r="F20" s="24"/>
    </row>
    <row r="21" spans="1:6" ht="45">
      <c r="A21" s="22">
        <v>17</v>
      </c>
      <c r="B21" s="23" t="s">
        <v>72</v>
      </c>
      <c r="C21" s="24"/>
      <c r="D21" s="28">
        <v>15000</v>
      </c>
      <c r="E21" s="24"/>
      <c r="F21" s="24"/>
    </row>
    <row r="22" spans="1:6" ht="45">
      <c r="A22" s="25">
        <v>18</v>
      </c>
      <c r="B22" s="26" t="s">
        <v>73</v>
      </c>
      <c r="C22" s="27"/>
      <c r="D22" s="29">
        <v>3180</v>
      </c>
      <c r="E22" s="27" t="s">
        <v>65</v>
      </c>
      <c r="F22" s="27"/>
    </row>
  </sheetData>
  <sheetProtection/>
  <mergeCells count="2">
    <mergeCell ref="A1:F1"/>
    <mergeCell ref="A2:F2"/>
  </mergeCells>
  <printOptions/>
  <pageMargins left="0.75" right="0.12" top="0.65" bottom="0.2" header="0.5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00390625" style="3" customWidth="1"/>
    <col min="2" max="2" width="38.7109375" style="1" customWidth="1"/>
    <col min="3" max="3" width="10.28125" style="1" customWidth="1"/>
    <col min="4" max="4" width="15.00390625" style="1" customWidth="1"/>
    <col min="5" max="5" width="21.140625" style="1" customWidth="1"/>
    <col min="6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74</v>
      </c>
      <c r="B2" s="101"/>
      <c r="C2" s="101"/>
      <c r="D2" s="101"/>
      <c r="E2" s="101"/>
      <c r="F2" s="101"/>
    </row>
    <row r="4" spans="1:6" s="16" customFormat="1" ht="67.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67.5">
      <c r="A5" s="4">
        <v>1</v>
      </c>
      <c r="B5" s="5" t="s">
        <v>75</v>
      </c>
      <c r="C5" s="6"/>
      <c r="D5" s="7">
        <v>5000</v>
      </c>
      <c r="E5" s="6" t="s">
        <v>62</v>
      </c>
      <c r="F5" s="6"/>
    </row>
    <row r="6" spans="1:6" ht="45">
      <c r="A6" s="8">
        <v>2</v>
      </c>
      <c r="B6" s="9" t="s">
        <v>76</v>
      </c>
      <c r="C6" s="10"/>
      <c r="D6" s="11">
        <v>11269</v>
      </c>
      <c r="E6" s="10" t="s">
        <v>77</v>
      </c>
      <c r="F6" s="10"/>
    </row>
    <row r="7" spans="1:6" ht="45">
      <c r="A7" s="8">
        <v>3</v>
      </c>
      <c r="B7" s="9" t="s">
        <v>78</v>
      </c>
      <c r="C7" s="10"/>
      <c r="D7" s="11">
        <v>6848</v>
      </c>
      <c r="E7" s="10" t="s">
        <v>77</v>
      </c>
      <c r="F7" s="10"/>
    </row>
    <row r="8" spans="1:6" ht="45">
      <c r="A8" s="8">
        <v>4</v>
      </c>
      <c r="B8" s="9" t="s">
        <v>79</v>
      </c>
      <c r="C8" s="10"/>
      <c r="D8" s="11">
        <v>21380</v>
      </c>
      <c r="E8" s="10" t="s">
        <v>52</v>
      </c>
      <c r="F8" s="10"/>
    </row>
    <row r="9" spans="1:6" ht="90">
      <c r="A9" s="8">
        <v>5</v>
      </c>
      <c r="B9" s="9" t="s">
        <v>80</v>
      </c>
      <c r="C9" s="10"/>
      <c r="D9" s="11">
        <v>5000</v>
      </c>
      <c r="E9" s="10" t="s">
        <v>62</v>
      </c>
      <c r="F9" s="10"/>
    </row>
    <row r="10" spans="1:6" ht="45">
      <c r="A10" s="8">
        <v>6</v>
      </c>
      <c r="B10" s="9" t="s">
        <v>81</v>
      </c>
      <c r="C10" s="10"/>
      <c r="D10" s="102">
        <v>18868</v>
      </c>
      <c r="E10" s="10" t="s">
        <v>82</v>
      </c>
      <c r="F10" s="10" t="s">
        <v>31</v>
      </c>
    </row>
    <row r="11" spans="1:6" ht="45">
      <c r="A11" s="18">
        <v>7</v>
      </c>
      <c r="B11" s="19" t="s">
        <v>83</v>
      </c>
      <c r="C11" s="20"/>
      <c r="D11" s="103"/>
      <c r="E11" s="20" t="s">
        <v>82</v>
      </c>
      <c r="F11" s="20" t="s">
        <v>31</v>
      </c>
    </row>
    <row r="12" spans="1:6" ht="45">
      <c r="A12" s="22">
        <v>8</v>
      </c>
      <c r="B12" s="23" t="s">
        <v>84</v>
      </c>
      <c r="C12" s="24"/>
      <c r="D12" s="28">
        <v>14000</v>
      </c>
      <c r="E12" s="24" t="s">
        <v>85</v>
      </c>
      <c r="F12" s="24" t="s">
        <v>31</v>
      </c>
    </row>
    <row r="13" spans="1:6" ht="45">
      <c r="A13" s="22">
        <v>9</v>
      </c>
      <c r="B13" s="23" t="s">
        <v>86</v>
      </c>
      <c r="C13" s="24"/>
      <c r="D13" s="28">
        <v>20000</v>
      </c>
      <c r="E13" s="24" t="s">
        <v>77</v>
      </c>
      <c r="F13" s="24" t="s">
        <v>31</v>
      </c>
    </row>
    <row r="14" spans="1:6" ht="22.5">
      <c r="A14" s="22">
        <v>10</v>
      </c>
      <c r="B14" s="23" t="s">
        <v>63</v>
      </c>
      <c r="C14" s="24"/>
      <c r="D14" s="28">
        <f>21150+6000+8400+8700+1200+2400+2400+3900+6300+2700+6000+1500+3200+1200+1800</f>
        <v>76850</v>
      </c>
      <c r="E14" s="24"/>
      <c r="F14" s="24"/>
    </row>
    <row r="15" spans="1:6" ht="22.5">
      <c r="A15" s="22">
        <v>11</v>
      </c>
      <c r="B15" s="23" t="s">
        <v>64</v>
      </c>
      <c r="C15" s="24"/>
      <c r="D15" s="28">
        <v>1480</v>
      </c>
      <c r="E15" s="24" t="s">
        <v>87</v>
      </c>
      <c r="F15" s="24"/>
    </row>
    <row r="16" spans="1:6" ht="22.5">
      <c r="A16" s="22">
        <v>12</v>
      </c>
      <c r="B16" s="23" t="s">
        <v>64</v>
      </c>
      <c r="C16" s="24"/>
      <c r="D16" s="28">
        <v>2860</v>
      </c>
      <c r="E16" s="24" t="s">
        <v>88</v>
      </c>
      <c r="F16" s="24"/>
    </row>
    <row r="17" spans="1:6" ht="22.5">
      <c r="A17" s="22">
        <v>13</v>
      </c>
      <c r="B17" s="23" t="s">
        <v>64</v>
      </c>
      <c r="C17" s="24"/>
      <c r="D17" s="28">
        <v>2030</v>
      </c>
      <c r="E17" s="24" t="s">
        <v>89</v>
      </c>
      <c r="F17" s="24"/>
    </row>
    <row r="18" spans="1:6" ht="22.5">
      <c r="A18" s="22">
        <v>14</v>
      </c>
      <c r="B18" s="23" t="s">
        <v>64</v>
      </c>
      <c r="C18" s="24"/>
      <c r="D18" s="28">
        <v>1580</v>
      </c>
      <c r="E18" s="24" t="s">
        <v>62</v>
      </c>
      <c r="F18" s="24"/>
    </row>
    <row r="19" spans="1:6" ht="22.5">
      <c r="A19" s="22">
        <v>15</v>
      </c>
      <c r="B19" s="23" t="s">
        <v>64</v>
      </c>
      <c r="C19" s="24"/>
      <c r="D19" s="28">
        <v>1420</v>
      </c>
      <c r="E19" s="24" t="s">
        <v>67</v>
      </c>
      <c r="F19" s="24"/>
    </row>
    <row r="20" spans="1:6" ht="22.5">
      <c r="A20" s="25">
        <v>16</v>
      </c>
      <c r="B20" s="26" t="s">
        <v>64</v>
      </c>
      <c r="C20" s="27"/>
      <c r="D20" s="29">
        <v>480</v>
      </c>
      <c r="E20" s="27" t="s">
        <v>89</v>
      </c>
      <c r="F20" s="27"/>
    </row>
  </sheetData>
  <sheetProtection/>
  <mergeCells count="3">
    <mergeCell ref="A1:F1"/>
    <mergeCell ref="A2:F2"/>
    <mergeCell ref="D10:D11"/>
  </mergeCells>
  <printOptions/>
  <pageMargins left="0.51" right="0.12" top="0.55" bottom="0.18" header="0.5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00390625" style="3" customWidth="1"/>
    <col min="2" max="2" width="36.57421875" style="1" customWidth="1"/>
    <col min="3" max="3" width="10.28125" style="1" customWidth="1"/>
    <col min="4" max="4" width="15.28125" style="1" bestFit="1" customWidth="1"/>
    <col min="5" max="5" width="21.140625" style="1" customWidth="1"/>
    <col min="6" max="6" width="18.00390625" style="1" bestFit="1" customWidth="1"/>
    <col min="7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90</v>
      </c>
      <c r="B2" s="101"/>
      <c r="C2" s="101"/>
      <c r="D2" s="101"/>
      <c r="E2" s="101"/>
      <c r="F2" s="101"/>
    </row>
    <row r="3" ht="10.5" customHeight="1"/>
    <row r="4" spans="1:6" s="16" customFormat="1" ht="39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45">
      <c r="A5" s="4">
        <v>1</v>
      </c>
      <c r="B5" s="5" t="s">
        <v>91</v>
      </c>
      <c r="C5" s="6"/>
      <c r="D5" s="7">
        <f>15000+9595</f>
        <v>24595</v>
      </c>
      <c r="E5" s="6" t="s">
        <v>28</v>
      </c>
      <c r="F5" s="6"/>
    </row>
    <row r="6" spans="1:6" ht="67.5">
      <c r="A6" s="8">
        <v>2</v>
      </c>
      <c r="B6" s="9" t="s">
        <v>92</v>
      </c>
      <c r="C6" s="10"/>
      <c r="D6" s="11">
        <f>8290+361</f>
        <v>8651</v>
      </c>
      <c r="E6" s="10" t="s">
        <v>93</v>
      </c>
      <c r="F6" s="10"/>
    </row>
    <row r="7" spans="1:6" ht="45">
      <c r="A7" s="8">
        <v>3</v>
      </c>
      <c r="B7" s="9" t="s">
        <v>94</v>
      </c>
      <c r="C7" s="10"/>
      <c r="D7" s="11">
        <v>6200</v>
      </c>
      <c r="E7" s="10" t="s">
        <v>95</v>
      </c>
      <c r="F7" s="10" t="s">
        <v>31</v>
      </c>
    </row>
    <row r="8" spans="1:6" ht="45">
      <c r="A8" s="8">
        <v>4</v>
      </c>
      <c r="B8" s="9" t="s">
        <v>96</v>
      </c>
      <c r="C8" s="10"/>
      <c r="D8" s="11">
        <v>40188</v>
      </c>
      <c r="E8" s="10" t="s">
        <v>97</v>
      </c>
      <c r="F8" s="10"/>
    </row>
    <row r="9" spans="1:6" ht="45">
      <c r="A9" s="8">
        <v>5</v>
      </c>
      <c r="B9" s="9" t="s">
        <v>96</v>
      </c>
      <c r="C9" s="10"/>
      <c r="D9" s="11">
        <v>414</v>
      </c>
      <c r="E9" s="10"/>
      <c r="F9" s="10" t="s">
        <v>118</v>
      </c>
    </row>
    <row r="10" spans="1:6" ht="22.5">
      <c r="A10" s="8">
        <v>6</v>
      </c>
      <c r="B10" s="9" t="s">
        <v>98</v>
      </c>
      <c r="C10" s="10"/>
      <c r="D10" s="30">
        <v>10000</v>
      </c>
      <c r="E10" s="10" t="s">
        <v>99</v>
      </c>
      <c r="F10" s="10" t="s">
        <v>31</v>
      </c>
    </row>
    <row r="11" spans="1:6" ht="45">
      <c r="A11" s="8">
        <v>7</v>
      </c>
      <c r="B11" s="19" t="s">
        <v>100</v>
      </c>
      <c r="C11" s="20"/>
      <c r="D11" s="31">
        <f>9000+0</f>
        <v>9000</v>
      </c>
      <c r="E11" s="20" t="s">
        <v>28</v>
      </c>
      <c r="F11" s="20"/>
    </row>
    <row r="12" spans="1:6" ht="90">
      <c r="A12" s="8">
        <v>8</v>
      </c>
      <c r="B12" s="23" t="s">
        <v>101</v>
      </c>
      <c r="C12" s="24"/>
      <c r="D12" s="28">
        <v>15100</v>
      </c>
      <c r="E12" s="24" t="s">
        <v>102</v>
      </c>
      <c r="F12" s="24" t="s">
        <v>31</v>
      </c>
    </row>
    <row r="13" spans="1:6" ht="45">
      <c r="A13" s="8">
        <v>9</v>
      </c>
      <c r="B13" s="23" t="s">
        <v>103</v>
      </c>
      <c r="C13" s="24"/>
      <c r="D13" s="28">
        <v>35600</v>
      </c>
      <c r="E13" s="24" t="s">
        <v>104</v>
      </c>
      <c r="F13" s="24"/>
    </row>
    <row r="14" spans="1:6" ht="45">
      <c r="A14" s="8">
        <v>10</v>
      </c>
      <c r="B14" s="23" t="s">
        <v>105</v>
      </c>
      <c r="C14" s="24"/>
      <c r="D14" s="28">
        <v>22060</v>
      </c>
      <c r="E14" s="24" t="s">
        <v>99</v>
      </c>
      <c r="F14" s="24"/>
    </row>
    <row r="15" spans="1:6" ht="45">
      <c r="A15" s="8">
        <v>11</v>
      </c>
      <c r="B15" s="23" t="s">
        <v>106</v>
      </c>
      <c r="C15" s="24"/>
      <c r="D15" s="28">
        <f>18180+19920</f>
        <v>38100</v>
      </c>
      <c r="E15" s="24" t="s">
        <v>11</v>
      </c>
      <c r="F15" s="24"/>
    </row>
    <row r="16" spans="1:6" ht="45">
      <c r="A16" s="8">
        <v>12</v>
      </c>
      <c r="B16" s="23" t="s">
        <v>107</v>
      </c>
      <c r="C16" s="24"/>
      <c r="D16" s="28">
        <v>39196</v>
      </c>
      <c r="E16" s="24" t="s">
        <v>9</v>
      </c>
      <c r="F16" s="24"/>
    </row>
    <row r="17" spans="1:6" ht="45">
      <c r="A17" s="8">
        <v>13</v>
      </c>
      <c r="B17" s="23" t="s">
        <v>108</v>
      </c>
      <c r="C17" s="24"/>
      <c r="D17" s="28">
        <f>2190+15808</f>
        <v>17998</v>
      </c>
      <c r="E17" s="24" t="s">
        <v>109</v>
      </c>
      <c r="F17" s="24"/>
    </row>
    <row r="18" spans="1:6" ht="45">
      <c r="A18" s="8">
        <v>14</v>
      </c>
      <c r="B18" s="23" t="s">
        <v>117</v>
      </c>
      <c r="C18" s="24"/>
      <c r="D18" s="28">
        <v>286</v>
      </c>
      <c r="E18" s="24" t="s">
        <v>28</v>
      </c>
      <c r="F18" s="24" t="s">
        <v>118</v>
      </c>
    </row>
    <row r="19" spans="1:6" ht="22.5">
      <c r="A19" s="8">
        <v>15</v>
      </c>
      <c r="B19" s="23" t="s">
        <v>110</v>
      </c>
      <c r="C19" s="24"/>
      <c r="D19" s="28">
        <v>35550</v>
      </c>
      <c r="E19" s="24" t="s">
        <v>121</v>
      </c>
      <c r="F19" s="24"/>
    </row>
    <row r="20" spans="1:6" ht="22.5">
      <c r="A20" s="8">
        <v>16</v>
      </c>
      <c r="B20" s="23" t="s">
        <v>111</v>
      </c>
      <c r="C20" s="24"/>
      <c r="D20" s="28">
        <v>53700</v>
      </c>
      <c r="E20" s="24" t="s">
        <v>112</v>
      </c>
      <c r="F20" s="24"/>
    </row>
    <row r="21" spans="1:6" ht="22.5">
      <c r="A21" s="8">
        <v>17</v>
      </c>
      <c r="B21" s="23" t="s">
        <v>111</v>
      </c>
      <c r="C21" s="24"/>
      <c r="D21" s="28">
        <v>110400</v>
      </c>
      <c r="E21" s="24" t="s">
        <v>113</v>
      </c>
      <c r="F21" s="24"/>
    </row>
    <row r="22" spans="1:6" ht="22.5">
      <c r="A22" s="8">
        <v>18</v>
      </c>
      <c r="B22" s="23" t="s">
        <v>114</v>
      </c>
      <c r="C22" s="24"/>
      <c r="D22" s="28">
        <v>88400</v>
      </c>
      <c r="E22" s="24" t="s">
        <v>115</v>
      </c>
      <c r="F22" s="24"/>
    </row>
    <row r="23" spans="1:6" ht="22.5">
      <c r="A23" s="8">
        <v>19</v>
      </c>
      <c r="B23" s="23" t="s">
        <v>64</v>
      </c>
      <c r="C23" s="24"/>
      <c r="D23" s="28">
        <v>1480</v>
      </c>
      <c r="E23" s="24" t="s">
        <v>43</v>
      </c>
      <c r="F23" s="24"/>
    </row>
    <row r="24" spans="1:6" ht="22.5">
      <c r="A24" s="8">
        <v>20</v>
      </c>
      <c r="B24" s="23" t="s">
        <v>64</v>
      </c>
      <c r="C24" s="24"/>
      <c r="D24" s="28">
        <v>720</v>
      </c>
      <c r="E24" s="24" t="s">
        <v>116</v>
      </c>
      <c r="F24" s="24"/>
    </row>
    <row r="25" spans="1:6" ht="22.5">
      <c r="A25" s="8">
        <v>21</v>
      </c>
      <c r="B25" s="23" t="s">
        <v>64</v>
      </c>
      <c r="C25" s="24"/>
      <c r="D25" s="28">
        <v>1520</v>
      </c>
      <c r="E25" s="24" t="s">
        <v>119</v>
      </c>
      <c r="F25" s="24"/>
    </row>
    <row r="26" spans="1:6" ht="22.5">
      <c r="A26" s="8">
        <v>22</v>
      </c>
      <c r="B26" s="23" t="s">
        <v>64</v>
      </c>
      <c r="C26" s="24"/>
      <c r="D26" s="28">
        <v>240</v>
      </c>
      <c r="E26" s="24" t="s">
        <v>120</v>
      </c>
      <c r="F26" s="24"/>
    </row>
    <row r="27" spans="1:6" ht="22.5">
      <c r="A27" s="25"/>
      <c r="B27" s="26"/>
      <c r="C27" s="27"/>
      <c r="D27" s="29"/>
      <c r="E27" s="27"/>
      <c r="F27" s="27"/>
    </row>
  </sheetData>
  <sheetProtection/>
  <mergeCells count="2">
    <mergeCell ref="A1:F1"/>
    <mergeCell ref="A2:F2"/>
  </mergeCells>
  <printOptions/>
  <pageMargins left="0.76" right="0.16" top="0.57" bottom="0.24" header="0.5" footer="0.26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3" customWidth="1"/>
    <col min="2" max="2" width="36.57421875" style="1" customWidth="1"/>
    <col min="3" max="3" width="10.28125" style="1" customWidth="1"/>
    <col min="4" max="4" width="15.28125" style="1" bestFit="1" customWidth="1"/>
    <col min="5" max="5" width="28.8515625" style="1" bestFit="1" customWidth="1"/>
    <col min="6" max="6" width="18.00390625" style="1" bestFit="1" customWidth="1"/>
    <col min="7" max="16384" width="9.140625" style="1" customWidth="1"/>
  </cols>
  <sheetData>
    <row r="1" spans="1:6" ht="22.5">
      <c r="A1" s="101" t="s">
        <v>0</v>
      </c>
      <c r="B1" s="101"/>
      <c r="C1" s="101"/>
      <c r="D1" s="101"/>
      <c r="E1" s="101"/>
      <c r="F1" s="101"/>
    </row>
    <row r="2" spans="1:6" ht="22.5">
      <c r="A2" s="101" t="s">
        <v>122</v>
      </c>
      <c r="B2" s="101"/>
      <c r="C2" s="101"/>
      <c r="D2" s="101"/>
      <c r="E2" s="101"/>
      <c r="F2" s="101"/>
    </row>
    <row r="3" ht="10.5" customHeight="1"/>
    <row r="4" spans="1:6" s="16" customFormat="1" ht="39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45">
      <c r="A5" s="4">
        <v>1</v>
      </c>
      <c r="B5" s="5" t="s">
        <v>123</v>
      </c>
      <c r="C5" s="6"/>
      <c r="D5" s="7">
        <f>40188+4472</f>
        <v>44660</v>
      </c>
      <c r="E5" s="6" t="s">
        <v>124</v>
      </c>
      <c r="F5" s="6"/>
    </row>
    <row r="6" spans="1:6" ht="90">
      <c r="A6" s="8">
        <v>2</v>
      </c>
      <c r="B6" s="9" t="s">
        <v>125</v>
      </c>
      <c r="C6" s="10"/>
      <c r="D6" s="11">
        <v>15100</v>
      </c>
      <c r="E6" s="10" t="s">
        <v>126</v>
      </c>
      <c r="F6" s="10" t="s">
        <v>31</v>
      </c>
    </row>
    <row r="7" spans="1:6" ht="45">
      <c r="A7" s="8">
        <v>3</v>
      </c>
      <c r="B7" s="9" t="s">
        <v>123</v>
      </c>
      <c r="C7" s="10"/>
      <c r="D7" s="11">
        <v>38726</v>
      </c>
      <c r="E7" s="10" t="s">
        <v>124</v>
      </c>
      <c r="F7" s="10" t="s">
        <v>31</v>
      </c>
    </row>
    <row r="8" spans="1:6" ht="112.5">
      <c r="A8" s="8">
        <v>4</v>
      </c>
      <c r="B8" s="9" t="s">
        <v>127</v>
      </c>
      <c r="C8" s="10"/>
      <c r="D8" s="11">
        <v>6984</v>
      </c>
      <c r="E8" s="10" t="s">
        <v>128</v>
      </c>
      <c r="F8" s="10"/>
    </row>
    <row r="9" spans="1:6" ht="22.5">
      <c r="A9" s="8">
        <v>5</v>
      </c>
      <c r="B9" s="9" t="s">
        <v>129</v>
      </c>
      <c r="C9" s="10"/>
      <c r="D9" s="11">
        <v>6000</v>
      </c>
      <c r="E9" s="10"/>
      <c r="F9" s="10"/>
    </row>
    <row r="10" spans="1:6" ht="22.5">
      <c r="A10" s="8">
        <v>6</v>
      </c>
      <c r="B10" s="9" t="s">
        <v>130</v>
      </c>
      <c r="C10" s="10"/>
      <c r="D10" s="30">
        <v>6036</v>
      </c>
      <c r="E10" s="10" t="s">
        <v>131</v>
      </c>
      <c r="F10" s="10"/>
    </row>
    <row r="11" spans="1:6" ht="67.5">
      <c r="A11" s="8">
        <v>7</v>
      </c>
      <c r="B11" s="19" t="s">
        <v>132</v>
      </c>
      <c r="C11" s="20"/>
      <c r="D11" s="31">
        <v>361</v>
      </c>
      <c r="E11" s="20" t="s">
        <v>133</v>
      </c>
      <c r="F11" s="20" t="s">
        <v>118</v>
      </c>
    </row>
    <row r="12" spans="1:6" ht="67.5">
      <c r="A12" s="8">
        <v>8</v>
      </c>
      <c r="B12" s="23" t="s">
        <v>134</v>
      </c>
      <c r="C12" s="24"/>
      <c r="D12" s="28">
        <v>72990</v>
      </c>
      <c r="E12" s="24" t="s">
        <v>135</v>
      </c>
      <c r="F12" s="24"/>
    </row>
    <row r="13" spans="1:6" ht="22.5">
      <c r="A13" s="8">
        <v>9</v>
      </c>
      <c r="B13" s="23" t="s">
        <v>64</v>
      </c>
      <c r="C13" s="24"/>
      <c r="D13" s="28">
        <f>480+980+1480+1980+980+480</f>
        <v>6380</v>
      </c>
      <c r="E13" s="24"/>
      <c r="F13" s="24"/>
    </row>
    <row r="14" spans="1:6" ht="45">
      <c r="A14" s="8">
        <v>10</v>
      </c>
      <c r="B14" s="23" t="s">
        <v>136</v>
      </c>
      <c r="C14" s="24"/>
      <c r="D14" s="28">
        <v>300</v>
      </c>
      <c r="E14" s="24" t="s">
        <v>137</v>
      </c>
      <c r="F14" s="24"/>
    </row>
    <row r="15" spans="1:6" ht="45">
      <c r="A15" s="8">
        <v>11</v>
      </c>
      <c r="B15" s="23" t="s">
        <v>138</v>
      </c>
      <c r="C15" s="24"/>
      <c r="D15" s="28">
        <v>10000</v>
      </c>
      <c r="E15" s="24" t="s">
        <v>139</v>
      </c>
      <c r="F15" s="24"/>
    </row>
    <row r="16" spans="1:6" ht="45">
      <c r="A16" s="8">
        <v>12</v>
      </c>
      <c r="B16" s="23" t="s">
        <v>140</v>
      </c>
      <c r="C16" s="24"/>
      <c r="D16" s="28">
        <v>15808</v>
      </c>
      <c r="E16" s="24" t="s">
        <v>141</v>
      </c>
      <c r="F16" s="24"/>
    </row>
    <row r="17" spans="1:6" ht="22.5">
      <c r="A17" s="25"/>
      <c r="B17" s="26"/>
      <c r="C17" s="27"/>
      <c r="D17" s="29"/>
      <c r="E17" s="27"/>
      <c r="F17" s="27"/>
    </row>
  </sheetData>
  <sheetProtection/>
  <mergeCells count="2">
    <mergeCell ref="A1:F1"/>
    <mergeCell ref="A2:F2"/>
  </mergeCells>
  <printOptions/>
  <pageMargins left="0.75" right="0.12" top="0.67" bottom="1" header="0.5" footer="0.5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Layout" zoomScale="70" zoomScaleNormal="66" zoomScalePageLayoutView="70" workbookViewId="0" topLeftCell="A1">
      <selection activeCell="E11" sqref="E11"/>
    </sheetView>
  </sheetViews>
  <sheetFormatPr defaultColWidth="9.140625" defaultRowHeight="12.75"/>
  <cols>
    <col min="1" max="1" width="7.7109375" style="38" customWidth="1"/>
    <col min="2" max="2" width="42.7109375" style="37" customWidth="1"/>
    <col min="3" max="3" width="19.421875" style="38" customWidth="1"/>
    <col min="4" max="4" width="21.8515625" style="37" customWidth="1"/>
    <col min="5" max="5" width="17.140625" style="37" customWidth="1"/>
    <col min="6" max="6" width="19.140625" style="37" customWidth="1"/>
    <col min="7" max="7" width="17.28125" style="37" customWidth="1"/>
    <col min="8" max="8" width="14.57421875" style="37" customWidth="1"/>
    <col min="9" max="9" width="16.28125" style="37" customWidth="1"/>
    <col min="10" max="10" width="14.8515625" style="37" customWidth="1"/>
    <col min="11" max="16384" width="9.140625" style="37" customWidth="1"/>
  </cols>
  <sheetData>
    <row r="1" spans="1:10" ht="20.25">
      <c r="A1" s="104" t="s">
        <v>218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40" customFormat="1" ht="22.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s="44" customFormat="1" ht="72" customHeight="1">
      <c r="A3" s="41" t="s">
        <v>2</v>
      </c>
      <c r="B3" s="41" t="s">
        <v>3</v>
      </c>
      <c r="C3" s="42" t="s">
        <v>5</v>
      </c>
      <c r="D3" s="41" t="s">
        <v>6</v>
      </c>
      <c r="E3" s="41" t="s">
        <v>196</v>
      </c>
      <c r="F3" s="43" t="s">
        <v>197</v>
      </c>
      <c r="G3" s="43" t="s">
        <v>198</v>
      </c>
      <c r="H3" s="43" t="s">
        <v>199</v>
      </c>
      <c r="I3" s="43" t="s">
        <v>200</v>
      </c>
      <c r="J3" s="43" t="s">
        <v>201</v>
      </c>
    </row>
    <row r="4" spans="1:10" s="40" customFormat="1" ht="22.5">
      <c r="A4" s="45">
        <v>1</v>
      </c>
      <c r="B4" s="46" t="s">
        <v>64</v>
      </c>
      <c r="C4" s="47">
        <f>300+1440+8150+1350+600+420+420+1600+840+700+1480+2860+2030+1580+1420+480+1480+720+1520+240+480+980+1480+1980+980+480</f>
        <v>36010</v>
      </c>
      <c r="D4" s="48"/>
      <c r="E4" s="49"/>
      <c r="F4" s="50">
        <f>300+1440+8150+1350+600+420+420+1600+840+700+1480+2860+2030+1580+1420+480+1480+720+1520+240+480+980+1480+1980+980+480</f>
        <v>36010</v>
      </c>
      <c r="G4" s="45"/>
      <c r="H4" s="45"/>
      <c r="I4" s="45"/>
      <c r="J4" s="45"/>
    </row>
    <row r="5" spans="1:10" s="40" customFormat="1" ht="31.5" customHeight="1">
      <c r="A5" s="45">
        <v>2</v>
      </c>
      <c r="B5" s="51" t="s">
        <v>143</v>
      </c>
      <c r="C5" s="52">
        <f>720+800+800+1760+600+640+3560</f>
        <v>8880</v>
      </c>
      <c r="D5" s="53"/>
      <c r="E5" s="49"/>
      <c r="F5" s="50">
        <f>720+800+800+1760+600+640+3560</f>
        <v>8880</v>
      </c>
      <c r="G5" s="45"/>
      <c r="H5" s="45"/>
      <c r="I5" s="45"/>
      <c r="J5" s="45"/>
    </row>
    <row r="6" spans="1:10" s="40" customFormat="1" ht="22.5">
      <c r="A6" s="45">
        <v>3</v>
      </c>
      <c r="B6" s="51" t="s">
        <v>63</v>
      </c>
      <c r="C6" s="52">
        <f>900+1200+1200+2700+2400+1800+900+1800+1200+1200+1200+1200+1200+1200+1200+1200+3600+600+2700+1200+1200+1200+1200+1350+1350+2400+2400+2400+1800+1800+1200+1800+2400+3600+1800+1200+3000+3000+2400+1200+2700+2700+300+2700+900+900+1800+1200+3600+1800+2700+900+1800+2700+600+900+7800+13200+900+21150+6000+8400+8700+32600+600+1800+600+600+1200+1200+400+2000+164100+35550+88400+15800</f>
        <v>508500</v>
      </c>
      <c r="D6" s="53"/>
      <c r="E6" s="49"/>
      <c r="F6" s="50">
        <f>900+1200+1200+2700+2400+1800+900+1800+1200+1200+1200+1200+1200+1200+1200+1200+3600+600+2700+1200+1200+1200+1200+1350+1350+2400+2400+2400+1800+1800+1200+1800+2400+3600+1800+1200+3000+3000+2400+1200+2700+2700+300+2700+900+900+1800+1200+3600+1800+2700+900+1800+2700+600+900+7800+13200+900+21150+6000+8400+8700+32600+600+1800+600+600+1200+1200+400+2000+164100+35550+88400+15800</f>
        <v>508500</v>
      </c>
      <c r="G6" s="45"/>
      <c r="H6" s="45"/>
      <c r="I6" s="45"/>
      <c r="J6" s="45"/>
    </row>
    <row r="7" spans="1:10" s="40" customFormat="1" ht="45">
      <c r="A7" s="45">
        <v>4</v>
      </c>
      <c r="B7" s="51" t="s">
        <v>144</v>
      </c>
      <c r="C7" s="52">
        <f>4700+5400</f>
        <v>10100</v>
      </c>
      <c r="D7" s="53" t="s">
        <v>109</v>
      </c>
      <c r="E7" s="49"/>
      <c r="F7" s="50">
        <f>4700+5400</f>
        <v>10100</v>
      </c>
      <c r="G7" s="45"/>
      <c r="H7" s="45"/>
      <c r="I7" s="45"/>
      <c r="J7" s="45"/>
    </row>
    <row r="8" spans="1:10" s="40" customFormat="1" ht="45">
      <c r="A8" s="45">
        <v>5</v>
      </c>
      <c r="B8" s="51" t="s">
        <v>145</v>
      </c>
      <c r="C8" s="54">
        <v>7570</v>
      </c>
      <c r="D8" s="55" t="s">
        <v>146</v>
      </c>
      <c r="E8" s="49"/>
      <c r="F8" s="45"/>
      <c r="G8" s="45"/>
      <c r="H8" s="45">
        <v>7570</v>
      </c>
      <c r="I8" s="45"/>
      <c r="J8" s="45"/>
    </row>
    <row r="9" spans="1:10" s="40" customFormat="1" ht="45">
      <c r="A9" s="45">
        <v>6</v>
      </c>
      <c r="B9" s="51" t="s">
        <v>21</v>
      </c>
      <c r="C9" s="56">
        <v>16400</v>
      </c>
      <c r="D9" s="53" t="s">
        <v>147</v>
      </c>
      <c r="E9" s="49"/>
      <c r="F9" s="57">
        <v>16400</v>
      </c>
      <c r="G9" s="45"/>
      <c r="H9" s="45"/>
      <c r="I9" s="45"/>
      <c r="J9" s="45"/>
    </row>
    <row r="10" spans="1:10" s="40" customFormat="1" ht="22.5">
      <c r="A10" s="45">
        <v>7</v>
      </c>
      <c r="B10" s="51" t="s">
        <v>22</v>
      </c>
      <c r="C10" s="56">
        <v>100000</v>
      </c>
      <c r="D10" s="53" t="s">
        <v>24</v>
      </c>
      <c r="E10" s="49"/>
      <c r="F10" s="45"/>
      <c r="G10" s="45"/>
      <c r="H10" s="45"/>
      <c r="I10" s="57">
        <v>100000</v>
      </c>
      <c r="J10" s="45"/>
    </row>
    <row r="11" spans="1:10" s="40" customFormat="1" ht="67.5">
      <c r="A11" s="45">
        <v>8</v>
      </c>
      <c r="B11" s="51" t="s">
        <v>148</v>
      </c>
      <c r="C11" s="52">
        <v>8000</v>
      </c>
      <c r="D11" s="53" t="s">
        <v>39</v>
      </c>
      <c r="E11" s="49"/>
      <c r="F11" s="50">
        <v>8000</v>
      </c>
      <c r="G11" s="45"/>
      <c r="H11" s="45"/>
      <c r="I11" s="45"/>
      <c r="J11" s="45"/>
    </row>
    <row r="12" spans="1:10" s="40" customFormat="1" ht="22.5">
      <c r="A12" s="45">
        <v>9</v>
      </c>
      <c r="B12" s="51" t="s">
        <v>69</v>
      </c>
      <c r="C12" s="52">
        <v>6000</v>
      </c>
      <c r="D12" s="53" t="s">
        <v>70</v>
      </c>
      <c r="E12" s="49"/>
      <c r="F12" s="50">
        <v>6000</v>
      </c>
      <c r="G12" s="45"/>
      <c r="H12" s="45"/>
      <c r="I12" s="45"/>
      <c r="J12" s="45"/>
    </row>
    <row r="13" spans="1:10" s="40" customFormat="1" ht="45">
      <c r="A13" s="45">
        <v>10</v>
      </c>
      <c r="B13" s="51" t="s">
        <v>149</v>
      </c>
      <c r="C13" s="52">
        <v>3180</v>
      </c>
      <c r="D13" s="53" t="s">
        <v>150</v>
      </c>
      <c r="E13" s="49"/>
      <c r="F13" s="50">
        <v>3180</v>
      </c>
      <c r="G13" s="45"/>
      <c r="H13" s="45"/>
      <c r="I13" s="45"/>
      <c r="J13" s="45"/>
    </row>
    <row r="14" spans="1:10" s="40" customFormat="1" ht="67.5">
      <c r="A14" s="45">
        <v>11</v>
      </c>
      <c r="B14" s="51" t="s">
        <v>151</v>
      </c>
      <c r="C14" s="52">
        <v>5000</v>
      </c>
      <c r="D14" s="53" t="s">
        <v>152</v>
      </c>
      <c r="E14" s="49"/>
      <c r="F14" s="45"/>
      <c r="G14" s="50">
        <v>5000</v>
      </c>
      <c r="H14" s="50"/>
      <c r="I14" s="45"/>
      <c r="J14" s="45"/>
    </row>
    <row r="15" spans="1:10" s="40" customFormat="1" ht="45">
      <c r="A15" s="45">
        <v>12</v>
      </c>
      <c r="B15" s="51" t="s">
        <v>153</v>
      </c>
      <c r="C15" s="52">
        <v>11269</v>
      </c>
      <c r="D15" s="53" t="s">
        <v>154</v>
      </c>
      <c r="E15" s="49"/>
      <c r="F15" s="45"/>
      <c r="G15" s="50">
        <v>11269</v>
      </c>
      <c r="H15" s="50"/>
      <c r="I15" s="45"/>
      <c r="J15" s="45"/>
    </row>
    <row r="16" spans="1:10" s="40" customFormat="1" ht="45">
      <c r="A16" s="45">
        <v>13</v>
      </c>
      <c r="B16" s="51" t="s">
        <v>78</v>
      </c>
      <c r="C16" s="52">
        <v>6848</v>
      </c>
      <c r="D16" s="53" t="s">
        <v>154</v>
      </c>
      <c r="E16" s="49"/>
      <c r="F16" s="45"/>
      <c r="G16" s="50">
        <v>6848</v>
      </c>
      <c r="H16" s="50"/>
      <c r="I16" s="45"/>
      <c r="J16" s="45"/>
    </row>
    <row r="17" spans="1:10" s="40" customFormat="1" ht="45">
      <c r="A17" s="45">
        <v>14</v>
      </c>
      <c r="B17" s="51" t="s">
        <v>155</v>
      </c>
      <c r="C17" s="52">
        <v>21380</v>
      </c>
      <c r="D17" s="53" t="s">
        <v>156</v>
      </c>
      <c r="E17" s="49"/>
      <c r="F17" s="50">
        <v>21380</v>
      </c>
      <c r="G17" s="45"/>
      <c r="H17" s="45"/>
      <c r="I17" s="45"/>
      <c r="J17" s="45"/>
    </row>
    <row r="18" spans="1:10" s="40" customFormat="1" ht="67.5">
      <c r="A18" s="45">
        <v>15</v>
      </c>
      <c r="B18" s="51" t="s">
        <v>157</v>
      </c>
      <c r="C18" s="52">
        <v>5000</v>
      </c>
      <c r="D18" s="53" t="s">
        <v>152</v>
      </c>
      <c r="E18" s="49"/>
      <c r="F18" s="45"/>
      <c r="G18" s="50">
        <v>5000</v>
      </c>
      <c r="H18" s="50"/>
      <c r="I18" s="45"/>
      <c r="J18" s="45"/>
    </row>
    <row r="19" spans="1:10" s="40" customFormat="1" ht="67.5">
      <c r="A19" s="45">
        <v>16</v>
      </c>
      <c r="B19" s="51" t="s">
        <v>158</v>
      </c>
      <c r="C19" s="52">
        <f>15808+15808+2190+14258</f>
        <v>48064</v>
      </c>
      <c r="D19" s="53" t="s">
        <v>109</v>
      </c>
      <c r="E19" s="49"/>
      <c r="F19" s="50">
        <f>15808+15808+2190+14258</f>
        <v>48064</v>
      </c>
      <c r="G19" s="45"/>
      <c r="H19" s="45"/>
      <c r="I19" s="45"/>
      <c r="J19" s="45"/>
    </row>
    <row r="20" spans="1:10" s="40" customFormat="1" ht="22.5">
      <c r="A20" s="45">
        <v>17</v>
      </c>
      <c r="B20" s="51" t="s">
        <v>130</v>
      </c>
      <c r="C20" s="52">
        <f>6036+7909.75</f>
        <v>13945.75</v>
      </c>
      <c r="D20" s="53" t="s">
        <v>152</v>
      </c>
      <c r="E20" s="49"/>
      <c r="F20" s="45"/>
      <c r="G20" s="50">
        <f>6036+7909.75</f>
        <v>13945.75</v>
      </c>
      <c r="I20" s="45"/>
      <c r="J20" s="45"/>
    </row>
    <row r="21" spans="1:10" s="40" customFormat="1" ht="45">
      <c r="A21" s="45">
        <v>18</v>
      </c>
      <c r="B21" s="51" t="s">
        <v>159</v>
      </c>
      <c r="C21" s="52">
        <v>72990</v>
      </c>
      <c r="D21" s="53" t="s">
        <v>24</v>
      </c>
      <c r="E21" s="49"/>
      <c r="F21" s="45"/>
      <c r="G21" s="45"/>
      <c r="H21" s="45"/>
      <c r="I21" s="50">
        <v>72990</v>
      </c>
      <c r="J21" s="45"/>
    </row>
    <row r="22" spans="1:10" s="40" customFormat="1" ht="45">
      <c r="A22" s="45">
        <v>19</v>
      </c>
      <c r="B22" s="51" t="s">
        <v>136</v>
      </c>
      <c r="C22" s="52">
        <v>300</v>
      </c>
      <c r="D22" s="53" t="s">
        <v>160</v>
      </c>
      <c r="E22" s="49"/>
      <c r="F22" s="45"/>
      <c r="G22" s="45"/>
      <c r="H22" s="45"/>
      <c r="I22" s="45"/>
      <c r="J22" s="50">
        <v>300</v>
      </c>
    </row>
    <row r="23" spans="1:10" s="40" customFormat="1" ht="45">
      <c r="A23" s="45">
        <v>20</v>
      </c>
      <c r="B23" s="51" t="s">
        <v>138</v>
      </c>
      <c r="C23" s="52">
        <v>10000</v>
      </c>
      <c r="D23" s="53" t="s">
        <v>58</v>
      </c>
      <c r="E23" s="49"/>
      <c r="F23" s="45"/>
      <c r="G23" s="45"/>
      <c r="H23" s="45"/>
      <c r="I23" s="50">
        <v>10000</v>
      </c>
      <c r="J23" s="45"/>
    </row>
    <row r="24" spans="1:10" s="40" customFormat="1" ht="45">
      <c r="A24" s="45">
        <v>21</v>
      </c>
      <c r="B24" s="51" t="s">
        <v>161</v>
      </c>
      <c r="C24" s="52">
        <v>11064</v>
      </c>
      <c r="D24" s="53" t="s">
        <v>162</v>
      </c>
      <c r="E24" s="49"/>
      <c r="F24" s="50">
        <v>11064</v>
      </c>
      <c r="G24" s="45"/>
      <c r="H24" s="45"/>
      <c r="I24" s="45"/>
      <c r="J24" s="45"/>
    </row>
    <row r="25" spans="1:10" s="40" customFormat="1" ht="67.5">
      <c r="A25" s="45">
        <v>22</v>
      </c>
      <c r="B25" s="51" t="s">
        <v>180</v>
      </c>
      <c r="C25" s="52">
        <f>3200+14000+38960</f>
        <v>56160</v>
      </c>
      <c r="D25" s="53" t="s">
        <v>162</v>
      </c>
      <c r="E25" s="49"/>
      <c r="F25" s="45"/>
      <c r="G25" s="50"/>
      <c r="H25" s="50">
        <f>3200+14000+38960</f>
        <v>56160</v>
      </c>
      <c r="I25" s="45"/>
      <c r="J25" s="45"/>
    </row>
    <row r="26" spans="1:10" s="40" customFormat="1" ht="45">
      <c r="A26" s="45">
        <v>23</v>
      </c>
      <c r="B26" s="51" t="s">
        <v>163</v>
      </c>
      <c r="C26" s="52">
        <v>4340</v>
      </c>
      <c r="D26" s="53" t="s">
        <v>97</v>
      </c>
      <c r="E26" s="49"/>
      <c r="F26" s="50">
        <v>4340</v>
      </c>
      <c r="G26" s="45"/>
      <c r="H26" s="45"/>
      <c r="I26" s="45"/>
      <c r="J26" s="45"/>
    </row>
    <row r="27" spans="1:10" s="40" customFormat="1" ht="45">
      <c r="A27" s="45">
        <v>24</v>
      </c>
      <c r="B27" s="51" t="s">
        <v>25</v>
      </c>
      <c r="C27" s="52">
        <v>13470</v>
      </c>
      <c r="D27" s="53" t="s">
        <v>164</v>
      </c>
      <c r="E27" s="49"/>
      <c r="F27" s="45"/>
      <c r="G27" s="45"/>
      <c r="H27" s="45"/>
      <c r="I27" s="45"/>
      <c r="J27" s="50">
        <v>13470</v>
      </c>
    </row>
    <row r="28" spans="1:10" s="40" customFormat="1" ht="67.5">
      <c r="A28" s="45">
        <v>25</v>
      </c>
      <c r="B28" s="51" t="s">
        <v>165</v>
      </c>
      <c r="C28" s="52">
        <f>2340</f>
        <v>2340</v>
      </c>
      <c r="D28" s="53" t="s">
        <v>166</v>
      </c>
      <c r="E28" s="49"/>
      <c r="F28" s="50">
        <f>2340</f>
        <v>2340</v>
      </c>
      <c r="G28" s="45"/>
      <c r="H28" s="45"/>
      <c r="I28" s="45"/>
      <c r="J28" s="45"/>
    </row>
    <row r="29" spans="1:10" s="40" customFormat="1" ht="22.5">
      <c r="A29" s="45">
        <v>26</v>
      </c>
      <c r="B29" s="51" t="s">
        <v>32</v>
      </c>
      <c r="C29" s="52">
        <v>5000</v>
      </c>
      <c r="D29" s="53" t="s">
        <v>167</v>
      </c>
      <c r="E29" s="58">
        <v>5000</v>
      </c>
      <c r="F29" s="45"/>
      <c r="G29" s="45"/>
      <c r="H29" s="45"/>
      <c r="I29" s="45"/>
      <c r="J29" s="45"/>
    </row>
    <row r="30" spans="1:10" s="40" customFormat="1" ht="22.5">
      <c r="A30" s="45">
        <v>27</v>
      </c>
      <c r="B30" s="51" t="s">
        <v>34</v>
      </c>
      <c r="C30" s="52">
        <v>17100</v>
      </c>
      <c r="D30" s="53" t="s">
        <v>167</v>
      </c>
      <c r="E30" s="58">
        <v>17100</v>
      </c>
      <c r="F30" s="45"/>
      <c r="G30" s="45"/>
      <c r="H30" s="45"/>
      <c r="I30" s="45"/>
      <c r="J30" s="45"/>
    </row>
    <row r="31" spans="1:10" s="40" customFormat="1" ht="45">
      <c r="A31" s="45">
        <v>28</v>
      </c>
      <c r="B31" s="51" t="s">
        <v>35</v>
      </c>
      <c r="C31" s="52">
        <v>2000</v>
      </c>
      <c r="D31" s="53" t="s">
        <v>167</v>
      </c>
      <c r="E31" s="58">
        <v>2000</v>
      </c>
      <c r="F31" s="45"/>
      <c r="G31" s="45"/>
      <c r="H31" s="45"/>
      <c r="I31" s="45"/>
      <c r="J31" s="45"/>
    </row>
    <row r="32" spans="1:10" s="40" customFormat="1" ht="45">
      <c r="A32" s="45">
        <v>29</v>
      </c>
      <c r="B32" s="51" t="s">
        <v>168</v>
      </c>
      <c r="C32" s="52">
        <v>13100</v>
      </c>
      <c r="D32" s="53" t="s">
        <v>38</v>
      </c>
      <c r="E32" s="49"/>
      <c r="F32" s="45"/>
      <c r="G32" s="50">
        <v>13100</v>
      </c>
      <c r="H32" s="45"/>
      <c r="I32" s="45"/>
      <c r="J32" s="45"/>
    </row>
    <row r="33" spans="1:10" s="40" customFormat="1" ht="22.5">
      <c r="A33" s="45">
        <v>30</v>
      </c>
      <c r="B33" s="51" t="s">
        <v>170</v>
      </c>
      <c r="C33" s="52">
        <v>22000</v>
      </c>
      <c r="D33" s="53" t="s">
        <v>38</v>
      </c>
      <c r="E33" s="49"/>
      <c r="F33" s="45"/>
      <c r="G33" s="50">
        <v>22000</v>
      </c>
      <c r="H33" s="45"/>
      <c r="I33" s="45"/>
      <c r="J33" s="45"/>
    </row>
    <row r="34" spans="1:10" s="40" customFormat="1" ht="45">
      <c r="A34" s="45">
        <v>31</v>
      </c>
      <c r="B34" s="51" t="s">
        <v>172</v>
      </c>
      <c r="C34" s="52">
        <f>10000+6500</f>
        <v>16500</v>
      </c>
      <c r="D34" s="53" t="s">
        <v>173</v>
      </c>
      <c r="E34" s="49"/>
      <c r="F34" s="45"/>
      <c r="G34" s="45"/>
      <c r="H34" s="45"/>
      <c r="I34" s="45"/>
      <c r="J34" s="50">
        <f>10000+6500</f>
        <v>16500</v>
      </c>
    </row>
    <row r="35" spans="1:10" s="40" customFormat="1" ht="45">
      <c r="A35" s="45">
        <v>32</v>
      </c>
      <c r="B35" s="51" t="s">
        <v>174</v>
      </c>
      <c r="C35" s="52">
        <v>10204</v>
      </c>
      <c r="D35" s="53" t="s">
        <v>173</v>
      </c>
      <c r="E35" s="49"/>
      <c r="F35" s="45"/>
      <c r="G35" s="45"/>
      <c r="H35" s="45"/>
      <c r="I35" s="45"/>
      <c r="J35" s="50">
        <v>10204</v>
      </c>
    </row>
    <row r="36" spans="1:10" s="40" customFormat="1" ht="45">
      <c r="A36" s="45">
        <v>33</v>
      </c>
      <c r="B36" s="51" t="s">
        <v>175</v>
      </c>
      <c r="C36" s="52">
        <f>10000+9595</f>
        <v>19595</v>
      </c>
      <c r="D36" s="53" t="s">
        <v>173</v>
      </c>
      <c r="E36" s="49"/>
      <c r="F36" s="45"/>
      <c r="G36" s="45"/>
      <c r="H36" s="45"/>
      <c r="I36" s="45"/>
      <c r="J36" s="50">
        <f>10000+9595</f>
        <v>19595</v>
      </c>
    </row>
    <row r="37" spans="1:10" s="40" customFormat="1" ht="22.5">
      <c r="A37" s="45">
        <v>34</v>
      </c>
      <c r="B37" s="51" t="s">
        <v>51</v>
      </c>
      <c r="C37" s="52">
        <v>120000</v>
      </c>
      <c r="D37" s="53" t="s">
        <v>156</v>
      </c>
      <c r="E37" s="49"/>
      <c r="F37" s="50">
        <v>120000</v>
      </c>
      <c r="G37" s="45"/>
      <c r="H37" s="45"/>
      <c r="I37" s="45"/>
      <c r="J37" s="45"/>
    </row>
    <row r="38" spans="1:10" s="40" customFormat="1" ht="45">
      <c r="A38" s="45">
        <v>35</v>
      </c>
      <c r="B38" s="51" t="s">
        <v>176</v>
      </c>
      <c r="C38" s="52">
        <f>39310+414+40188+4472+33546</f>
        <v>117930</v>
      </c>
      <c r="D38" s="53" t="s">
        <v>97</v>
      </c>
      <c r="E38" s="49"/>
      <c r="F38" s="50">
        <f>39310+414+40188+4472+33546</f>
        <v>117930</v>
      </c>
      <c r="G38" s="45"/>
      <c r="H38" s="45"/>
      <c r="I38" s="45"/>
      <c r="J38" s="45"/>
    </row>
    <row r="39" spans="1:10" s="40" customFormat="1" ht="22.5">
      <c r="A39" s="45">
        <v>36</v>
      </c>
      <c r="B39" s="51" t="s">
        <v>57</v>
      </c>
      <c r="C39" s="52">
        <v>25000</v>
      </c>
      <c r="D39" s="53" t="s">
        <v>58</v>
      </c>
      <c r="E39" s="49"/>
      <c r="F39" s="45"/>
      <c r="G39" s="45"/>
      <c r="H39" s="45"/>
      <c r="I39" s="50">
        <v>25000</v>
      </c>
      <c r="J39" s="45"/>
    </row>
    <row r="40" spans="1:10" s="40" customFormat="1" ht="45">
      <c r="A40" s="45">
        <v>37</v>
      </c>
      <c r="B40" s="51" t="s">
        <v>59</v>
      </c>
      <c r="C40" s="52">
        <v>5000</v>
      </c>
      <c r="D40" s="53" t="s">
        <v>24</v>
      </c>
      <c r="E40" s="49"/>
      <c r="F40" s="45"/>
      <c r="G40" s="50">
        <v>5000</v>
      </c>
      <c r="H40" s="45"/>
      <c r="I40" s="45"/>
      <c r="J40" s="45"/>
    </row>
    <row r="41" spans="1:10" s="40" customFormat="1" ht="67.5">
      <c r="A41" s="45">
        <v>38</v>
      </c>
      <c r="B41" s="51" t="s">
        <v>178</v>
      </c>
      <c r="C41" s="52">
        <v>18868</v>
      </c>
      <c r="D41" s="53" t="s">
        <v>179</v>
      </c>
      <c r="E41" s="49"/>
      <c r="F41" s="45"/>
      <c r="G41" s="45"/>
      <c r="H41" s="45"/>
      <c r="I41" s="45"/>
      <c r="J41" s="50">
        <v>18868</v>
      </c>
    </row>
    <row r="42" spans="1:10" s="40" customFormat="1" ht="45">
      <c r="A42" s="45">
        <v>39</v>
      </c>
      <c r="B42" s="51" t="s">
        <v>91</v>
      </c>
      <c r="C42" s="52">
        <f>15000+286</f>
        <v>15286</v>
      </c>
      <c r="D42" s="53" t="s">
        <v>173</v>
      </c>
      <c r="E42" s="49"/>
      <c r="F42" s="45"/>
      <c r="G42" s="45"/>
      <c r="H42" s="45"/>
      <c r="I42" s="45"/>
      <c r="J42" s="50">
        <f>15000+286</f>
        <v>15286</v>
      </c>
    </row>
    <row r="43" spans="1:10" s="40" customFormat="1" ht="67.5">
      <c r="A43" s="45">
        <v>40</v>
      </c>
      <c r="B43" s="51" t="s">
        <v>92</v>
      </c>
      <c r="C43" s="52">
        <f>8290+361</f>
        <v>8651</v>
      </c>
      <c r="D43" s="53" t="s">
        <v>181</v>
      </c>
      <c r="E43" s="49"/>
      <c r="F43" s="45"/>
      <c r="G43" s="45"/>
      <c r="H43" s="45"/>
      <c r="I43" s="45"/>
      <c r="J43" s="50">
        <f>8290+361</f>
        <v>8651</v>
      </c>
    </row>
    <row r="44" spans="1:10" s="40" customFormat="1" ht="22.5">
      <c r="A44" s="45">
        <v>41</v>
      </c>
      <c r="B44" s="51" t="s">
        <v>182</v>
      </c>
      <c r="C44" s="52">
        <v>6200</v>
      </c>
      <c r="D44" s="53" t="s">
        <v>183</v>
      </c>
      <c r="E44" s="58">
        <v>6200</v>
      </c>
      <c r="F44" s="45"/>
      <c r="G44" s="45"/>
      <c r="H44" s="45"/>
      <c r="I44" s="45"/>
      <c r="J44" s="45"/>
    </row>
    <row r="45" spans="1:10" s="40" customFormat="1" ht="22.5">
      <c r="A45" s="45">
        <v>42</v>
      </c>
      <c r="B45" s="51" t="s">
        <v>184</v>
      </c>
      <c r="C45" s="52">
        <v>10000</v>
      </c>
      <c r="D45" s="53" t="s">
        <v>185</v>
      </c>
      <c r="E45" s="58">
        <v>10000</v>
      </c>
      <c r="F45" s="45"/>
      <c r="G45" s="45"/>
      <c r="H45" s="45"/>
      <c r="I45" s="45"/>
      <c r="J45" s="45"/>
    </row>
    <row r="46" spans="1:10" s="40" customFormat="1" ht="45">
      <c r="A46" s="45">
        <v>43</v>
      </c>
      <c r="B46" s="51" t="s">
        <v>186</v>
      </c>
      <c r="C46" s="52">
        <f>9000+167</f>
        <v>9167</v>
      </c>
      <c r="D46" s="53" t="s">
        <v>173</v>
      </c>
      <c r="E46" s="49"/>
      <c r="F46" s="45"/>
      <c r="G46" s="45"/>
      <c r="H46" s="45"/>
      <c r="I46" s="45"/>
      <c r="J46" s="50">
        <f>9000+167</f>
        <v>9167</v>
      </c>
    </row>
    <row r="47" spans="1:10" s="40" customFormat="1" ht="67.5">
      <c r="A47" s="45">
        <v>44</v>
      </c>
      <c r="B47" s="51" t="s">
        <v>125</v>
      </c>
      <c r="C47" s="52">
        <v>15100</v>
      </c>
      <c r="D47" s="53" t="s">
        <v>187</v>
      </c>
      <c r="E47" s="49"/>
      <c r="F47" s="50">
        <v>15100</v>
      </c>
      <c r="G47" s="45"/>
      <c r="H47" s="45"/>
      <c r="I47" s="45"/>
      <c r="J47" s="45"/>
    </row>
    <row r="48" spans="1:10" s="40" customFormat="1" ht="90">
      <c r="A48" s="94">
        <v>45</v>
      </c>
      <c r="B48" s="95" t="s">
        <v>127</v>
      </c>
      <c r="C48" s="96">
        <v>6984</v>
      </c>
      <c r="D48" s="97" t="s">
        <v>166</v>
      </c>
      <c r="E48" s="98"/>
      <c r="F48" s="99">
        <v>6984</v>
      </c>
      <c r="G48" s="94"/>
      <c r="H48" s="94"/>
      <c r="I48" s="94"/>
      <c r="J48" s="94"/>
    </row>
    <row r="49" spans="1:10" s="40" customFormat="1" ht="22.5">
      <c r="A49" s="45">
        <v>46</v>
      </c>
      <c r="B49" s="51" t="s">
        <v>189</v>
      </c>
      <c r="C49" s="52">
        <v>22060</v>
      </c>
      <c r="D49" s="53" t="s">
        <v>185</v>
      </c>
      <c r="E49" s="49"/>
      <c r="F49" s="50">
        <v>22060</v>
      </c>
      <c r="G49" s="45"/>
      <c r="H49" s="45"/>
      <c r="I49" s="45"/>
      <c r="J49" s="45"/>
    </row>
    <row r="50" spans="1:10" s="40" customFormat="1" ht="45">
      <c r="A50" s="45">
        <v>47</v>
      </c>
      <c r="B50" s="51" t="s">
        <v>191</v>
      </c>
      <c r="C50" s="52">
        <f>18180+19920</f>
        <v>38100</v>
      </c>
      <c r="D50" s="53" t="s">
        <v>58</v>
      </c>
      <c r="E50" s="49"/>
      <c r="F50" s="50">
        <f>18180+19920</f>
        <v>38100</v>
      </c>
      <c r="G50" s="45"/>
      <c r="H50" s="45"/>
      <c r="I50" s="45"/>
      <c r="J50" s="45"/>
    </row>
    <row r="51" spans="1:10" s="40" customFormat="1" ht="45">
      <c r="A51" s="45">
        <v>48</v>
      </c>
      <c r="B51" s="51" t="s">
        <v>190</v>
      </c>
      <c r="C51" s="52">
        <v>39196</v>
      </c>
      <c r="D51" s="53" t="s">
        <v>58</v>
      </c>
      <c r="E51" s="49"/>
      <c r="F51" s="50">
        <v>39196</v>
      </c>
      <c r="G51" s="45"/>
      <c r="H51" s="45"/>
      <c r="I51" s="45"/>
      <c r="J51" s="45"/>
    </row>
    <row r="52" spans="1:10" s="40" customFormat="1" ht="22.5">
      <c r="A52" s="45">
        <v>49</v>
      </c>
      <c r="B52" s="51" t="s">
        <v>192</v>
      </c>
      <c r="C52" s="52">
        <f>140447+136840.25+149206</f>
        <v>426493.25</v>
      </c>
      <c r="D52" s="53" t="s">
        <v>154</v>
      </c>
      <c r="E52" s="49"/>
      <c r="F52" s="45"/>
      <c r="G52" s="50">
        <f>140447+136840.25+149206</f>
        <v>426493.25</v>
      </c>
      <c r="H52" s="45"/>
      <c r="I52" s="45"/>
      <c r="J52" s="45"/>
    </row>
    <row r="53" spans="1:10" s="40" customFormat="1" ht="22.5">
      <c r="A53" s="45">
        <v>50</v>
      </c>
      <c r="B53" s="51" t="s">
        <v>194</v>
      </c>
      <c r="C53" s="52">
        <v>179031</v>
      </c>
      <c r="D53" s="53" t="s">
        <v>24</v>
      </c>
      <c r="E53" s="49"/>
      <c r="F53" s="45"/>
      <c r="G53" s="45"/>
      <c r="H53" s="45"/>
      <c r="I53" s="60">
        <v>179031</v>
      </c>
      <c r="J53" s="45"/>
    </row>
    <row r="54" spans="1:10" s="40" customFormat="1" ht="22.5">
      <c r="A54" s="45">
        <v>51</v>
      </c>
      <c r="B54" s="59" t="s">
        <v>203</v>
      </c>
      <c r="C54" s="60">
        <v>1775</v>
      </c>
      <c r="D54" s="61"/>
      <c r="E54" s="49"/>
      <c r="F54" s="45"/>
      <c r="G54" s="45">
        <v>1775</v>
      </c>
      <c r="H54" s="45"/>
      <c r="I54" s="50"/>
      <c r="J54" s="45"/>
    </row>
    <row r="55" spans="1:10" s="40" customFormat="1" ht="22.5">
      <c r="A55" s="45">
        <v>52</v>
      </c>
      <c r="B55" s="59" t="s">
        <v>170</v>
      </c>
      <c r="C55" s="60">
        <v>19150</v>
      </c>
      <c r="D55" s="61"/>
      <c r="E55" s="49"/>
      <c r="F55" s="45"/>
      <c r="G55" s="45">
        <v>19150</v>
      </c>
      <c r="H55" s="45"/>
      <c r="I55" s="50"/>
      <c r="J55" s="45"/>
    </row>
    <row r="56" spans="1:10" s="40" customFormat="1" ht="45">
      <c r="A56" s="45">
        <v>53</v>
      </c>
      <c r="B56" s="63" t="s">
        <v>204</v>
      </c>
      <c r="C56" s="64">
        <v>11000</v>
      </c>
      <c r="D56" s="65"/>
      <c r="E56" s="49"/>
      <c r="F56" s="45">
        <v>11000</v>
      </c>
      <c r="G56" s="45"/>
      <c r="H56" s="45"/>
      <c r="I56" s="50"/>
      <c r="J56" s="45"/>
    </row>
    <row r="57" spans="1:10" s="40" customFormat="1" ht="45">
      <c r="A57" s="45">
        <v>54</v>
      </c>
      <c r="B57" s="66" t="s">
        <v>205</v>
      </c>
      <c r="C57" s="67">
        <v>4150</v>
      </c>
      <c r="D57" s="68"/>
      <c r="E57" s="49"/>
      <c r="F57" s="45"/>
      <c r="G57" s="45"/>
      <c r="H57" s="45"/>
      <c r="I57" s="50"/>
      <c r="J57" s="45">
        <v>4150</v>
      </c>
    </row>
    <row r="58" spans="1:10" s="40" customFormat="1" ht="45">
      <c r="A58" s="45">
        <v>55</v>
      </c>
      <c r="B58" s="69" t="s">
        <v>206</v>
      </c>
      <c r="C58" s="62">
        <v>21262</v>
      </c>
      <c r="D58" s="70"/>
      <c r="E58" s="49"/>
      <c r="F58" s="45"/>
      <c r="G58" s="45"/>
      <c r="H58" s="45"/>
      <c r="I58" s="50"/>
      <c r="J58" s="45">
        <v>21282</v>
      </c>
    </row>
    <row r="59" spans="1:10" s="40" customFormat="1" ht="45">
      <c r="A59" s="45">
        <v>56</v>
      </c>
      <c r="B59" s="100" t="s">
        <v>207</v>
      </c>
      <c r="C59" s="50">
        <v>61694</v>
      </c>
      <c r="D59" s="49"/>
      <c r="E59" s="49"/>
      <c r="F59" s="45"/>
      <c r="G59" s="45"/>
      <c r="H59" s="45"/>
      <c r="I59" s="50"/>
      <c r="J59" s="45">
        <v>61694</v>
      </c>
    </row>
    <row r="60" spans="1:10" s="40" customFormat="1" ht="45">
      <c r="A60" s="45">
        <v>57</v>
      </c>
      <c r="B60" s="69" t="s">
        <v>208</v>
      </c>
      <c r="C60" s="62">
        <v>20000</v>
      </c>
      <c r="D60" s="70"/>
      <c r="E60" s="49"/>
      <c r="F60" s="45"/>
      <c r="G60" s="45">
        <v>20000</v>
      </c>
      <c r="H60" s="45"/>
      <c r="I60" s="50"/>
      <c r="J60" s="45"/>
    </row>
    <row r="61" spans="1:10" s="40" customFormat="1" ht="22.5">
      <c r="A61" s="45">
        <v>58</v>
      </c>
      <c r="B61" s="59" t="s">
        <v>209</v>
      </c>
      <c r="C61" s="60">
        <v>2400</v>
      </c>
      <c r="D61" s="61"/>
      <c r="E61" s="49"/>
      <c r="F61" s="45">
        <v>2400</v>
      </c>
      <c r="G61" s="45"/>
      <c r="H61" s="45"/>
      <c r="I61" s="50"/>
      <c r="J61" s="45"/>
    </row>
    <row r="62" spans="1:10" s="40" customFormat="1" ht="45">
      <c r="A62" s="45">
        <v>59</v>
      </c>
      <c r="B62" s="59" t="s">
        <v>210</v>
      </c>
      <c r="C62" s="60">
        <v>127700</v>
      </c>
      <c r="D62" s="61"/>
      <c r="E62" s="49"/>
      <c r="F62" s="45">
        <v>127700</v>
      </c>
      <c r="G62" s="45"/>
      <c r="H62" s="45"/>
      <c r="I62" s="50"/>
      <c r="J62" s="45"/>
    </row>
    <row r="63" spans="1:10" s="40" customFormat="1" ht="22.5">
      <c r="A63" s="45">
        <v>60</v>
      </c>
      <c r="B63" s="59" t="s">
        <v>211</v>
      </c>
      <c r="C63" s="60">
        <v>16685</v>
      </c>
      <c r="D63" s="61"/>
      <c r="E63" s="49"/>
      <c r="F63" s="45"/>
      <c r="G63" s="45"/>
      <c r="H63" s="45">
        <v>16685</v>
      </c>
      <c r="I63" s="50"/>
      <c r="J63" s="45"/>
    </row>
    <row r="64" spans="1:10" s="40" customFormat="1" ht="45">
      <c r="A64" s="45">
        <v>61</v>
      </c>
      <c r="B64" s="59" t="s">
        <v>212</v>
      </c>
      <c r="C64" s="60">
        <v>6600</v>
      </c>
      <c r="D64" s="61"/>
      <c r="E64" s="49"/>
      <c r="F64" s="45">
        <v>6600</v>
      </c>
      <c r="G64" s="45"/>
      <c r="H64" s="45"/>
      <c r="I64" s="50"/>
      <c r="J64" s="45"/>
    </row>
    <row r="65" spans="1:10" s="40" customFormat="1" ht="45">
      <c r="A65" s="45">
        <v>82</v>
      </c>
      <c r="B65" s="59" t="s">
        <v>213</v>
      </c>
      <c r="C65" s="60">
        <v>480</v>
      </c>
      <c r="D65" s="61"/>
      <c r="E65" s="49"/>
      <c r="F65" s="45">
        <v>480</v>
      </c>
      <c r="G65" s="45"/>
      <c r="H65" s="45"/>
      <c r="I65" s="50"/>
      <c r="J65" s="45"/>
    </row>
    <row r="66" spans="1:10" s="40" customFormat="1" ht="67.5">
      <c r="A66" s="45">
        <v>83</v>
      </c>
      <c r="B66" s="59" t="s">
        <v>165</v>
      </c>
      <c r="C66" s="60">
        <v>4996</v>
      </c>
      <c r="D66" s="61"/>
      <c r="E66" s="49"/>
      <c r="F66" s="45">
        <v>1996</v>
      </c>
      <c r="G66" s="45"/>
      <c r="H66" s="45"/>
      <c r="I66" s="50"/>
      <c r="J66" s="45"/>
    </row>
    <row r="67" spans="1:10" s="40" customFormat="1" ht="67.5">
      <c r="A67" s="45">
        <v>84</v>
      </c>
      <c r="B67" s="59" t="s">
        <v>214</v>
      </c>
      <c r="C67" s="60">
        <v>5000</v>
      </c>
      <c r="D67" s="61"/>
      <c r="E67" s="49"/>
      <c r="F67" s="45">
        <v>5000</v>
      </c>
      <c r="G67" s="45"/>
      <c r="H67" s="45"/>
      <c r="I67" s="50"/>
      <c r="J67" s="45"/>
    </row>
    <row r="68" spans="1:10" s="40" customFormat="1" ht="22.5">
      <c r="A68" s="45">
        <v>85</v>
      </c>
      <c r="B68" s="59" t="s">
        <v>215</v>
      </c>
      <c r="C68" s="60">
        <v>1480</v>
      </c>
      <c r="D68" s="61"/>
      <c r="E68" s="49"/>
      <c r="F68" s="45">
        <v>1480</v>
      </c>
      <c r="G68" s="45"/>
      <c r="H68" s="45"/>
      <c r="I68" s="50"/>
      <c r="J68" s="45"/>
    </row>
    <row r="69" spans="1:10" s="40" customFormat="1" ht="45">
      <c r="A69" s="45">
        <v>86</v>
      </c>
      <c r="B69" s="59" t="s">
        <v>216</v>
      </c>
      <c r="C69" s="60">
        <v>720</v>
      </c>
      <c r="D69" s="61"/>
      <c r="E69" s="49"/>
      <c r="F69" s="45">
        <v>720</v>
      </c>
      <c r="G69" s="45"/>
      <c r="H69" s="45"/>
      <c r="I69" s="50"/>
      <c r="J69" s="45"/>
    </row>
    <row r="70" spans="1:10" s="40" customFormat="1" ht="45">
      <c r="A70" s="45">
        <v>89</v>
      </c>
      <c r="B70" s="59" t="s">
        <v>217</v>
      </c>
      <c r="C70" s="60">
        <v>6700</v>
      </c>
      <c r="D70" s="61"/>
      <c r="E70" s="49"/>
      <c r="F70" s="45">
        <v>6700</v>
      </c>
      <c r="G70" s="45"/>
      <c r="H70" s="45"/>
      <c r="I70" s="50"/>
      <c r="J70" s="45"/>
    </row>
    <row r="71" spans="1:10" s="40" customFormat="1" ht="26.25">
      <c r="A71" s="45"/>
      <c r="B71" s="72" t="s">
        <v>202</v>
      </c>
      <c r="C71" s="73">
        <f>SUM(C4:C70)</f>
        <v>2467168</v>
      </c>
      <c r="D71" s="74"/>
      <c r="E71" s="90">
        <f aca="true" t="shared" si="0" ref="E71:J71">SUM(E4:E53)</f>
        <v>40300</v>
      </c>
      <c r="F71" s="76">
        <f t="shared" si="0"/>
        <v>1043628</v>
      </c>
      <c r="G71" s="76">
        <f t="shared" si="0"/>
        <v>508656</v>
      </c>
      <c r="H71" s="76">
        <f t="shared" si="0"/>
        <v>63730</v>
      </c>
      <c r="I71" s="76">
        <f t="shared" si="0"/>
        <v>387021</v>
      </c>
      <c r="J71" s="76">
        <f t="shared" si="0"/>
        <v>112041</v>
      </c>
    </row>
    <row r="72" spans="1:10" s="77" customFormat="1" ht="22.5">
      <c r="A72" s="45"/>
      <c r="B72" s="49"/>
      <c r="C72" s="45"/>
      <c r="D72" s="49"/>
      <c r="E72" s="91">
        <f>E71*100/C71</f>
        <v>1.6334517957431354</v>
      </c>
      <c r="F72" s="79">
        <f>F71*100/C71</f>
        <v>42.30064592277461</v>
      </c>
      <c r="G72" s="79">
        <f>G71*100/C71</f>
        <v>20.61699892346204</v>
      </c>
      <c r="H72" s="79">
        <f>H71*100/C71</f>
        <v>2.5831236462210923</v>
      </c>
      <c r="I72" s="79">
        <f>I71*100/C71</f>
        <v>15.68685229380407</v>
      </c>
      <c r="J72" s="79">
        <f>J71*100/C71</f>
        <v>4.541279718284284</v>
      </c>
    </row>
    <row r="73" spans="1:10" ht="26.25">
      <c r="A73" s="39"/>
      <c r="B73" s="75" t="s">
        <v>219</v>
      </c>
      <c r="C73" s="82"/>
      <c r="D73" s="71"/>
      <c r="E73" s="92"/>
      <c r="F73" s="88">
        <v>6090000</v>
      </c>
      <c r="G73" s="88">
        <v>2291500</v>
      </c>
      <c r="H73" s="88">
        <v>1650300</v>
      </c>
      <c r="I73" s="88">
        <v>1538317</v>
      </c>
      <c r="J73" s="88">
        <v>685000</v>
      </c>
    </row>
    <row r="74" spans="1:10" ht="26.25">
      <c r="A74" s="39"/>
      <c r="B74" s="75" t="s">
        <v>220</v>
      </c>
      <c r="C74" s="82"/>
      <c r="D74" s="71"/>
      <c r="E74" s="92"/>
      <c r="F74" s="88">
        <f>F71*100/F73</f>
        <v>17.136748768472906</v>
      </c>
      <c r="G74" s="88">
        <f>G71*100/G73</f>
        <v>22.197512546367008</v>
      </c>
      <c r="H74" s="88">
        <f>H71*100/H73</f>
        <v>3.8617221111313094</v>
      </c>
      <c r="I74" s="88">
        <f>I71*100/I73</f>
        <v>25.15872866255785</v>
      </c>
      <c r="J74" s="88">
        <f>J71*100/J73</f>
        <v>16.356350364963504</v>
      </c>
    </row>
    <row r="75" spans="2:10" ht="26.25">
      <c r="B75" s="83"/>
      <c r="C75" s="84"/>
      <c r="D75" s="85"/>
      <c r="E75" s="93"/>
      <c r="F75" s="89"/>
      <c r="G75" s="89"/>
      <c r="H75" s="89"/>
      <c r="I75" s="89"/>
      <c r="J75" s="89"/>
    </row>
    <row r="76" spans="2:10" ht="26.25">
      <c r="B76" s="83"/>
      <c r="C76" s="84"/>
      <c r="D76" s="85"/>
      <c r="E76" s="86"/>
      <c r="F76" s="87"/>
      <c r="G76" s="87"/>
      <c r="H76" s="87"/>
      <c r="I76" s="87"/>
      <c r="J76" s="80"/>
    </row>
    <row r="77" spans="2:10" ht="23.25">
      <c r="B77" s="81"/>
      <c r="E77" s="78"/>
      <c r="F77" s="80"/>
      <c r="G77" s="80"/>
      <c r="H77" s="80"/>
      <c r="I77" s="80"/>
      <c r="J77" s="80"/>
    </row>
  </sheetData>
  <sheetProtection/>
  <mergeCells count="1">
    <mergeCell ref="A1:J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&amp;C&amp;"Angsana New,ธรรมดา"&amp;22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kanokwan</dc:creator>
  <cp:keywords/>
  <dc:description/>
  <cp:lastModifiedBy>PORN</cp:lastModifiedBy>
  <cp:lastPrinted>2011-07-12T09:40:29Z</cp:lastPrinted>
  <dcterms:created xsi:type="dcterms:W3CDTF">2010-12-02T07:04:20Z</dcterms:created>
  <dcterms:modified xsi:type="dcterms:W3CDTF">2011-07-12T09:40:33Z</dcterms:modified>
  <cp:category/>
  <cp:version/>
  <cp:contentType/>
  <cp:contentStatus/>
</cp:coreProperties>
</file>